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40" firstSheet="2" activeTab="5"/>
  </bookViews>
  <sheets>
    <sheet name="PRE-PILASTRI" sheetId="1" r:id="rId1"/>
    <sheet name="PRE-TRAVI" sheetId="2" r:id="rId2"/>
    <sheet name="VERIFICA TRAVI" sheetId="3" r:id="rId3"/>
    <sheet name="VERIFICA PILASTRI" sheetId="4" r:id="rId4"/>
    <sheet name="VERIFICA PILASTRI (Verificata)" sheetId="5" r:id="rId5"/>
    <sheet name="VERIFICA PILASTRI SiSMA" sheetId="6" r:id="rId6"/>
  </sheets>
  <definedNames>
    <definedName name="_xlnm.Print_Area" localSheetId="0">'PRE-PILASTRI'!$A$2:$N$5</definedName>
    <definedName name="_xlnm.Print_Area" localSheetId="1">'PRE-TRAVI'!$A$2:$U$4</definedName>
  </definedNames>
  <calcPr fullCalcOnLoad="1"/>
</workbook>
</file>

<file path=xl/sharedStrings.xml><?xml version="1.0" encoding="utf-8"?>
<sst xmlns="http://schemas.openxmlformats.org/spreadsheetml/2006/main" count="707" uniqueCount="361">
  <si>
    <t>cm2</t>
  </si>
  <si>
    <t xml:space="preserve"> </t>
  </si>
  <si>
    <t>cm</t>
  </si>
  <si>
    <t>Mpa</t>
  </si>
  <si>
    <t>m</t>
  </si>
  <si>
    <t>E</t>
  </si>
  <si>
    <t>l</t>
  </si>
  <si>
    <t>cm2</t>
  </si>
  <si>
    <t>m</t>
  </si>
  <si>
    <t>m2</t>
  </si>
  <si>
    <t>kN/m</t>
  </si>
  <si>
    <t>kN/mq</t>
  </si>
  <si>
    <t>kN/mq</t>
  </si>
  <si>
    <t>h</t>
  </si>
  <si>
    <t>b</t>
  </si>
  <si>
    <t xml:space="preserve"> </t>
  </si>
  <si>
    <t>kN</t>
  </si>
  <si>
    <t>Mpa</t>
  </si>
  <si>
    <t>Mpa</t>
  </si>
  <si>
    <t>m</t>
  </si>
  <si>
    <t>cm</t>
  </si>
  <si>
    <t>cm</t>
  </si>
  <si>
    <t>N</t>
  </si>
  <si>
    <t>Mpa</t>
  </si>
  <si>
    <t>Area</t>
  </si>
  <si>
    <t>kN</t>
  </si>
  <si>
    <t>β</t>
  </si>
  <si>
    <t>fcd*</t>
  </si>
  <si>
    <t>λ*</t>
  </si>
  <si>
    <t>PILASTRI CLS</t>
  </si>
  <si>
    <r>
      <t>L</t>
    </r>
    <r>
      <rPr>
        <b/>
        <vertAlign val="subscript"/>
        <sz val="10"/>
        <rFont val="Helvetica-Light"/>
        <family val="2"/>
      </rPr>
      <t>p</t>
    </r>
  </si>
  <si>
    <r>
      <t>L</t>
    </r>
    <r>
      <rPr>
        <b/>
        <vertAlign val="subscript"/>
        <sz val="10"/>
        <rFont val="Helvetica-Light"/>
        <family val="2"/>
      </rPr>
      <t>s</t>
    </r>
  </si>
  <si>
    <r>
      <t>trave</t>
    </r>
    <r>
      <rPr>
        <b/>
        <vertAlign val="subscript"/>
        <sz val="10"/>
        <rFont val="Helvetica-Light"/>
        <family val="2"/>
      </rPr>
      <t>p</t>
    </r>
  </si>
  <si>
    <r>
      <t>trave</t>
    </r>
    <r>
      <rPr>
        <b/>
        <vertAlign val="subscript"/>
        <sz val="10"/>
        <rFont val="Helvetica-Light"/>
        <family val="2"/>
      </rPr>
      <t>s</t>
    </r>
  </si>
  <si>
    <r>
      <t>q</t>
    </r>
    <r>
      <rPr>
        <b/>
        <vertAlign val="subscript"/>
        <sz val="10"/>
        <rFont val="Helvetica-Light"/>
        <family val="2"/>
      </rPr>
      <t>trave</t>
    </r>
  </si>
  <si>
    <r>
      <t>q</t>
    </r>
    <r>
      <rPr>
        <b/>
        <vertAlign val="subscript"/>
        <sz val="10"/>
        <rFont val="Helvetica-Light"/>
        <family val="2"/>
      </rPr>
      <t>s</t>
    </r>
    <r>
      <rPr>
        <b/>
        <sz val="10"/>
        <rFont val="Helvetica-Light"/>
        <family val="2"/>
      </rPr>
      <t xml:space="preserve"> </t>
    </r>
  </si>
  <si>
    <r>
      <t>q</t>
    </r>
    <r>
      <rPr>
        <b/>
        <vertAlign val="subscript"/>
        <sz val="10"/>
        <rFont val="Helvetica-Light"/>
        <family val="2"/>
      </rPr>
      <t>p</t>
    </r>
  </si>
  <si>
    <r>
      <t>q</t>
    </r>
    <r>
      <rPr>
        <b/>
        <vertAlign val="subscript"/>
        <sz val="10"/>
        <rFont val="Helvetica-Light"/>
        <family val="2"/>
      </rPr>
      <t>a</t>
    </r>
    <r>
      <rPr>
        <b/>
        <sz val="10"/>
        <rFont val="Helvetica-Light"/>
        <family val="2"/>
      </rPr>
      <t xml:space="preserve"> </t>
    </r>
  </si>
  <si>
    <r>
      <t>q</t>
    </r>
    <r>
      <rPr>
        <b/>
        <vertAlign val="subscript"/>
        <sz val="10"/>
        <rFont val="Helvetica-Light"/>
        <family val="2"/>
      </rPr>
      <t>solaio</t>
    </r>
  </si>
  <si>
    <r>
      <t>n</t>
    </r>
    <r>
      <rPr>
        <b/>
        <vertAlign val="subscript"/>
        <sz val="10"/>
        <rFont val="Helvetica-Light"/>
        <family val="2"/>
      </rPr>
      <t xml:space="preserve">piani </t>
    </r>
  </si>
  <si>
    <r>
      <t>f</t>
    </r>
    <r>
      <rPr>
        <b/>
        <vertAlign val="subscript"/>
        <sz val="10"/>
        <rFont val="Helvetica-Light"/>
        <family val="2"/>
      </rPr>
      <t>ck</t>
    </r>
  </si>
  <si>
    <r>
      <t>f</t>
    </r>
    <r>
      <rPr>
        <b/>
        <vertAlign val="subscript"/>
        <sz val="10"/>
        <rFont val="Helvetica-Light"/>
        <family val="2"/>
      </rPr>
      <t>cd</t>
    </r>
  </si>
  <si>
    <r>
      <t>A</t>
    </r>
    <r>
      <rPr>
        <b/>
        <vertAlign val="subscript"/>
        <sz val="10"/>
        <rFont val="Helvetica-Light"/>
        <family val="2"/>
      </rPr>
      <t>min</t>
    </r>
  </si>
  <si>
    <r>
      <t>b</t>
    </r>
    <r>
      <rPr>
        <b/>
        <vertAlign val="subscript"/>
        <sz val="10"/>
        <rFont val="Helvetica-Light"/>
        <family val="2"/>
      </rPr>
      <t>min</t>
    </r>
  </si>
  <si>
    <r>
      <t>ρ</t>
    </r>
    <r>
      <rPr>
        <b/>
        <vertAlign val="subscript"/>
        <sz val="10"/>
        <rFont val="Helvetica-Light"/>
        <family val="2"/>
      </rPr>
      <t>min</t>
    </r>
  </si>
  <si>
    <r>
      <t>h</t>
    </r>
    <r>
      <rPr>
        <b/>
        <vertAlign val="subscript"/>
        <sz val="10"/>
        <rFont val="Helvetica-Light"/>
        <family val="2"/>
      </rPr>
      <t>min</t>
    </r>
  </si>
  <si>
    <r>
      <t>A</t>
    </r>
    <r>
      <rPr>
        <b/>
        <vertAlign val="subscript"/>
        <sz val="10"/>
        <rFont val="Helvetica-Light"/>
        <family val="2"/>
      </rPr>
      <t>design</t>
    </r>
  </si>
  <si>
    <t>peso unitario (KN/m)</t>
  </si>
  <si>
    <r>
      <t>area (m</t>
    </r>
    <r>
      <rPr>
        <b/>
        <vertAlign val="superscript"/>
        <sz val="8"/>
        <rFont val="Helvetica-Light"/>
        <family val="2"/>
      </rPr>
      <t>2</t>
    </r>
    <r>
      <rPr>
        <b/>
        <sz val="8"/>
        <rFont val="Helvetica-Light"/>
        <family val="2"/>
      </rPr>
      <t>)</t>
    </r>
  </si>
  <si>
    <t>H/l</t>
  </si>
  <si>
    <t>H</t>
  </si>
  <si>
    <r>
      <t>H</t>
    </r>
    <r>
      <rPr>
        <b/>
        <vertAlign val="subscript"/>
        <sz val="8"/>
        <rFont val="Helvetica-Light"/>
        <family val="2"/>
      </rPr>
      <t>min</t>
    </r>
    <r>
      <rPr>
        <b/>
        <sz val="8"/>
        <rFont val="Helvetica-Light"/>
        <family val="2"/>
      </rPr>
      <t xml:space="preserve"> (cm)</t>
    </r>
  </si>
  <si>
    <t>δ (cm)</t>
  </si>
  <si>
    <r>
      <t>h</t>
    </r>
    <r>
      <rPr>
        <b/>
        <vertAlign val="subscript"/>
        <sz val="8"/>
        <rFont val="Helvetica-Light"/>
        <family val="2"/>
      </rPr>
      <t>u</t>
    </r>
    <r>
      <rPr>
        <b/>
        <sz val="8"/>
        <rFont val="Helvetica-Light"/>
        <family val="2"/>
      </rPr>
      <t xml:space="preserve"> (cm)</t>
    </r>
  </si>
  <si>
    <t>b (cm)</t>
  </si>
  <si>
    <t>r</t>
  </si>
  <si>
    <r>
      <t>f</t>
    </r>
    <r>
      <rPr>
        <b/>
        <vertAlign val="subscript"/>
        <sz val="8"/>
        <rFont val="Helvetica-Light"/>
        <family val="2"/>
      </rPr>
      <t xml:space="preserve">cd </t>
    </r>
    <r>
      <rPr>
        <b/>
        <sz val="8"/>
        <rFont val="Helvetica-Light"/>
        <family val="2"/>
      </rPr>
      <t>(N/mm</t>
    </r>
    <r>
      <rPr>
        <b/>
        <vertAlign val="superscript"/>
        <sz val="8"/>
        <rFont val="Helvetica-Light"/>
        <family val="2"/>
      </rPr>
      <t>2</t>
    </r>
    <r>
      <rPr>
        <b/>
        <sz val="8"/>
        <rFont val="Helvetica-Light"/>
        <family val="2"/>
      </rPr>
      <t>)</t>
    </r>
  </si>
  <si>
    <r>
      <t>f</t>
    </r>
    <r>
      <rPr>
        <b/>
        <vertAlign val="subscript"/>
        <sz val="8"/>
        <rFont val="Helvetica-Light"/>
        <family val="2"/>
      </rPr>
      <t>ck</t>
    </r>
    <r>
      <rPr>
        <b/>
        <sz val="8"/>
        <rFont val="Helvetica-Light"/>
        <family val="2"/>
      </rPr>
      <t xml:space="preserve"> (N/mm</t>
    </r>
    <r>
      <rPr>
        <b/>
        <vertAlign val="superscript"/>
        <sz val="8"/>
        <rFont val="Helvetica-Light"/>
        <family val="2"/>
      </rPr>
      <t>2</t>
    </r>
    <r>
      <rPr>
        <b/>
        <sz val="8"/>
        <rFont val="Helvetica-Light"/>
        <family val="2"/>
      </rPr>
      <t>)</t>
    </r>
  </si>
  <si>
    <r>
      <t>f</t>
    </r>
    <r>
      <rPr>
        <b/>
        <vertAlign val="subscript"/>
        <sz val="8"/>
        <rFont val="Helvetica-Light"/>
        <family val="2"/>
      </rPr>
      <t>yd</t>
    </r>
    <r>
      <rPr>
        <b/>
        <sz val="8"/>
        <rFont val="Helvetica-Light"/>
        <family val="2"/>
      </rPr>
      <t xml:space="preserve"> (N/mm</t>
    </r>
    <r>
      <rPr>
        <b/>
        <vertAlign val="superscript"/>
        <sz val="8"/>
        <rFont val="Helvetica-Light"/>
        <family val="2"/>
      </rPr>
      <t>2</t>
    </r>
    <r>
      <rPr>
        <b/>
        <sz val="8"/>
        <rFont val="Helvetica-Light"/>
        <family val="2"/>
      </rPr>
      <t>)</t>
    </r>
  </si>
  <si>
    <r>
      <t>f</t>
    </r>
    <r>
      <rPr>
        <b/>
        <vertAlign val="subscript"/>
        <sz val="8"/>
        <rFont val="Helvetica-Light"/>
        <family val="2"/>
      </rPr>
      <t xml:space="preserve">yk </t>
    </r>
    <r>
      <rPr>
        <b/>
        <sz val="8"/>
        <rFont val="Helvetica-Light"/>
        <family val="2"/>
      </rPr>
      <t>(N/mm</t>
    </r>
    <r>
      <rPr>
        <b/>
        <vertAlign val="superscript"/>
        <sz val="8"/>
        <rFont val="Helvetica-Light"/>
        <family val="2"/>
      </rPr>
      <t>2</t>
    </r>
    <r>
      <rPr>
        <b/>
        <sz val="8"/>
        <rFont val="Helvetica-Light"/>
        <family val="2"/>
      </rPr>
      <t>)</t>
    </r>
  </si>
  <si>
    <r>
      <t>M</t>
    </r>
    <r>
      <rPr>
        <b/>
        <vertAlign val="subscript"/>
        <sz val="8"/>
        <rFont val="Helvetica-Light"/>
        <family val="2"/>
      </rPr>
      <t>max</t>
    </r>
    <r>
      <rPr>
        <b/>
        <sz val="8"/>
        <rFont val="Helvetica-Light"/>
        <family val="2"/>
      </rPr>
      <t xml:space="preserve"> (KN*m)</t>
    </r>
  </si>
  <si>
    <t>luce (m)</t>
  </si>
  <si>
    <r>
      <t>q</t>
    </r>
    <r>
      <rPr>
        <b/>
        <vertAlign val="subscript"/>
        <sz val="8"/>
        <rFont val="Helvetica-Light"/>
        <family val="2"/>
      </rPr>
      <t>u</t>
    </r>
    <r>
      <rPr>
        <b/>
        <sz val="8"/>
        <rFont val="Helvetica-Light"/>
        <family val="2"/>
      </rPr>
      <t xml:space="preserve"> (KN/m)</t>
    </r>
  </si>
  <si>
    <r>
      <t>q</t>
    </r>
    <r>
      <rPr>
        <b/>
        <vertAlign val="subscript"/>
        <sz val="8"/>
        <rFont val="Helvetica-Light"/>
        <family val="2"/>
      </rPr>
      <t>a</t>
    </r>
    <r>
      <rPr>
        <b/>
        <sz val="8"/>
        <rFont val="Helvetica-Light"/>
        <family val="2"/>
      </rPr>
      <t xml:space="preserve"> (KN/m</t>
    </r>
    <r>
      <rPr>
        <b/>
        <vertAlign val="superscript"/>
        <sz val="8"/>
        <rFont val="Helvetica-Light"/>
        <family val="2"/>
      </rPr>
      <t>2</t>
    </r>
    <r>
      <rPr>
        <b/>
        <sz val="8"/>
        <rFont val="Helvetica-Light"/>
        <family val="2"/>
      </rPr>
      <t>)</t>
    </r>
  </si>
  <si>
    <r>
      <t>q</t>
    </r>
    <r>
      <rPr>
        <b/>
        <vertAlign val="subscript"/>
        <sz val="8"/>
        <rFont val="Helvetica-Light"/>
        <family val="2"/>
      </rPr>
      <t>p</t>
    </r>
    <r>
      <rPr>
        <b/>
        <sz val="8"/>
        <rFont val="Helvetica-Light"/>
        <family val="2"/>
      </rPr>
      <t xml:space="preserve"> (KN/m</t>
    </r>
    <r>
      <rPr>
        <b/>
        <vertAlign val="superscript"/>
        <sz val="8"/>
        <rFont val="Helvetica-Light"/>
        <family val="2"/>
      </rPr>
      <t>2</t>
    </r>
    <r>
      <rPr>
        <b/>
        <sz val="8"/>
        <rFont val="Helvetica-Light"/>
        <family val="2"/>
      </rPr>
      <t>)</t>
    </r>
  </si>
  <si>
    <r>
      <t>q</t>
    </r>
    <r>
      <rPr>
        <b/>
        <vertAlign val="subscript"/>
        <sz val="8"/>
        <rFont val="Helvetica-Light"/>
        <family val="2"/>
      </rPr>
      <t>s</t>
    </r>
    <r>
      <rPr>
        <b/>
        <sz val="8"/>
        <rFont val="Helvetica-Light"/>
        <family val="2"/>
      </rPr>
      <t xml:space="preserve"> (KN/m</t>
    </r>
    <r>
      <rPr>
        <b/>
        <vertAlign val="superscript"/>
        <sz val="8"/>
        <rFont val="Helvetica-Light"/>
        <family val="2"/>
      </rPr>
      <t>2</t>
    </r>
    <r>
      <rPr>
        <b/>
        <sz val="8"/>
        <rFont val="Helvetica-Light"/>
        <family val="2"/>
      </rPr>
      <t>)</t>
    </r>
  </si>
  <si>
    <t>interasse (m)</t>
  </si>
  <si>
    <t>TRAVI CLS</t>
  </si>
  <si>
    <t>TRAVE</t>
  </si>
  <si>
    <t>L</t>
  </si>
  <si>
    <t>M</t>
  </si>
  <si>
    <t>B</t>
  </si>
  <si>
    <t>W</t>
  </si>
  <si>
    <t>Fyk</t>
  </si>
  <si>
    <t>Fyd</t>
  </si>
  <si>
    <t>Fy</t>
  </si>
  <si>
    <t>m</t>
  </si>
  <si>
    <t>Kn</t>
  </si>
  <si>
    <t>CM</t>
  </si>
  <si>
    <t>CM^3</t>
  </si>
  <si>
    <t>N/mm^2</t>
  </si>
  <si>
    <t>Fy&lt;Fyd</t>
  </si>
  <si>
    <t>Travi di Bordo</t>
  </si>
  <si>
    <t>25</t>
  </si>
  <si>
    <t>26</t>
  </si>
  <si>
    <t>27</t>
  </si>
  <si>
    <t>28</t>
  </si>
  <si>
    <t>29</t>
  </si>
  <si>
    <t>40</t>
  </si>
  <si>
    <t>41</t>
  </si>
  <si>
    <t>42</t>
  </si>
  <si>
    <t>43</t>
  </si>
  <si>
    <t>44</t>
  </si>
  <si>
    <t>45</t>
  </si>
  <si>
    <t>46</t>
  </si>
  <si>
    <t>47</t>
  </si>
  <si>
    <t>60</t>
  </si>
  <si>
    <t>61</t>
  </si>
  <si>
    <t>62</t>
  </si>
  <si>
    <t>91</t>
  </si>
  <si>
    <t>92</t>
  </si>
  <si>
    <t>93</t>
  </si>
  <si>
    <t>94</t>
  </si>
  <si>
    <t>95</t>
  </si>
  <si>
    <t>106</t>
  </si>
  <si>
    <t>107</t>
  </si>
  <si>
    <t>108</t>
  </si>
  <si>
    <t>109</t>
  </si>
  <si>
    <t>110</t>
  </si>
  <si>
    <t>111</t>
  </si>
  <si>
    <t>112</t>
  </si>
  <si>
    <t>113</t>
  </si>
  <si>
    <t>126</t>
  </si>
  <si>
    <t>127</t>
  </si>
  <si>
    <t>128</t>
  </si>
  <si>
    <t>157</t>
  </si>
  <si>
    <t>158</t>
  </si>
  <si>
    <t>159</t>
  </si>
  <si>
    <t>160</t>
  </si>
  <si>
    <t>161</t>
  </si>
  <si>
    <t>172</t>
  </si>
  <si>
    <t>173</t>
  </si>
  <si>
    <t>174</t>
  </si>
  <si>
    <t>175</t>
  </si>
  <si>
    <t>176</t>
  </si>
  <si>
    <t>177</t>
  </si>
  <si>
    <t>178</t>
  </si>
  <si>
    <t>179</t>
  </si>
  <si>
    <t>192</t>
  </si>
  <si>
    <t>193</t>
  </si>
  <si>
    <t>194</t>
  </si>
  <si>
    <t>223</t>
  </si>
  <si>
    <t>224</t>
  </si>
  <si>
    <t>225</t>
  </si>
  <si>
    <t>226</t>
  </si>
  <si>
    <t>227</t>
  </si>
  <si>
    <t>238</t>
  </si>
  <si>
    <t>239</t>
  </si>
  <si>
    <t>240</t>
  </si>
  <si>
    <t>241</t>
  </si>
  <si>
    <t>242</t>
  </si>
  <si>
    <t>243</t>
  </si>
  <si>
    <t>244</t>
  </si>
  <si>
    <t>245</t>
  </si>
  <si>
    <t>258</t>
  </si>
  <si>
    <t>259</t>
  </si>
  <si>
    <t>260</t>
  </si>
  <si>
    <t>Travi in campata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</si>
  <si>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</si>
  <si>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</si>
  <si>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</si>
  <si>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</si>
  <si>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</si>
  <si>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</si>
  <si>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</si>
  <si>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</si>
  <si>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</si>
  <si>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</si>
  <si>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</si>
  <si>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</si>
  <si>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</si>
  <si>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</si>
  <si>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</si>
  <si>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</si>
  <si>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</si>
  <si>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</si>
  <si>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</si>
  <si>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</si>
  <si>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</si>
  <si>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</si>
  <si>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</si>
  <si>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</si>
  <si>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</si>
  <si>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</si>
  <si>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</si>
  <si>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</si>
  <si>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</si>
  <si>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</si>
  <si>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</si>
  <si>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</si>
  <si>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</si>
  <si>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</si>
  <si>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</si>
  <si>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</si>
  <si>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</si>
  <si>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</si>
  <si>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</si>
  <si>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</si>
  <si>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</si>
  <si>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</si>
  <si>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</si>
  <si>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</si>
  <si>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</si>
  <si>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</si>
  <si>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</si>
  <si>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</si>
  <si>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</si>
  <si>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</si>
  <si>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</si>
  <si>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</si>
  <si>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</si>
  <si>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</si>
  <si>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</si>
  <si>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</si>
  <si>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</si>
  <si>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</si>
  <si>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</si>
  <si>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</si>
  <si>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</si>
  <si>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</si>
  <si>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</si>
  <si>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</si>
  <si>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</si>
  <si>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</si>
  <si>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</si>
  <si>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</si>
  <si>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</si>
  <si>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</si>
  <si>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</si>
  <si>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</si>
  <si>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</si>
  <si>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</si>
  <si>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</si>
  <si>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</si>
  <si>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</si>
  <si>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</si>
  <si>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</si>
  <si>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</si>
  <si>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</si>
  <si>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</si>
  <si>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</si>
  <si>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</si>
  <si>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</si>
  <si>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</si>
  <si>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</si>
  <si>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</si>
  <si>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Travi a ginocchio</t>
  </si>
  <si>
    <t>1</t>
  </si>
  <si>
    <t>4</t>
  </si>
  <si>
    <t>21</t>
  </si>
  <si>
    <t>24</t>
  </si>
  <si>
    <t>67</t>
  </si>
  <si>
    <t>70</t>
  </si>
  <si>
    <t>87</t>
  </si>
  <si>
    <t>90</t>
  </si>
  <si>
    <t>133</t>
  </si>
  <si>
    <t>136</t>
  </si>
  <si>
    <t>153</t>
  </si>
  <si>
    <t>156</t>
  </si>
  <si>
    <t>199</t>
  </si>
  <si>
    <t>202</t>
  </si>
  <si>
    <t>219</t>
  </si>
  <si>
    <t>222</t>
  </si>
  <si>
    <t>Pilastri</t>
  </si>
  <si>
    <t>b</t>
  </si>
  <si>
    <t>h</t>
  </si>
  <si>
    <t>A</t>
  </si>
  <si>
    <t>Wx</t>
  </si>
  <si>
    <r>
      <t>f</t>
    </r>
    <r>
      <rPr>
        <b/>
        <vertAlign val="subscript"/>
        <sz val="12"/>
        <rFont val="Arial"/>
        <family val="2"/>
      </rPr>
      <t>ck</t>
    </r>
  </si>
  <si>
    <r>
      <t>f</t>
    </r>
    <r>
      <rPr>
        <b/>
        <vertAlign val="subscript"/>
        <sz val="12"/>
        <rFont val="Arial"/>
        <family val="2"/>
      </rPr>
      <t>cd</t>
    </r>
  </si>
  <si>
    <t>N</t>
  </si>
  <si>
    <t>e</t>
  </si>
  <si>
    <t>h/6</t>
  </si>
  <si>
    <t>h/2</t>
  </si>
  <si>
    <t>sigma_N</t>
  </si>
  <si>
    <t>sigma_M</t>
  </si>
  <si>
    <t>sigma_max</t>
  </si>
  <si>
    <t>u</t>
  </si>
  <si>
    <t>cm</t>
  </si>
  <si>
    <t>cm^2</t>
  </si>
  <si>
    <t>cm^3</t>
  </si>
  <si>
    <t>kNm</t>
  </si>
  <si>
    <t>Pilastri Bordo</t>
  </si>
  <si>
    <t>2</t>
  </si>
  <si>
    <t>3</t>
  </si>
  <si>
    <t>5</t>
  </si>
  <si>
    <t>8</t>
  </si>
  <si>
    <t>9</t>
  </si>
  <si>
    <t>12</t>
  </si>
  <si>
    <t>13</t>
  </si>
  <si>
    <t>16</t>
  </si>
  <si>
    <t>17</t>
  </si>
  <si>
    <t>20</t>
  </si>
  <si>
    <t>22</t>
  </si>
  <si>
    <t>23</t>
  </si>
  <si>
    <t>68</t>
  </si>
  <si>
    <t>69</t>
  </si>
  <si>
    <t>71</t>
  </si>
  <si>
    <t>74</t>
  </si>
  <si>
    <t>75</t>
  </si>
  <si>
    <t>78</t>
  </si>
  <si>
    <t>79</t>
  </si>
  <si>
    <t>82</t>
  </si>
  <si>
    <t>83</t>
  </si>
  <si>
    <t>86</t>
  </si>
  <si>
    <t>88</t>
  </si>
  <si>
    <t>89</t>
  </si>
  <si>
    <t>134</t>
  </si>
  <si>
    <t>135</t>
  </si>
  <si>
    <t>137</t>
  </si>
  <si>
    <t>140</t>
  </si>
  <si>
    <t>141</t>
  </si>
  <si>
    <t>144</t>
  </si>
  <si>
    <t>145</t>
  </si>
  <si>
    <t>148</t>
  </si>
  <si>
    <t>149</t>
  </si>
  <si>
    <t>152</t>
  </si>
  <si>
    <t>154</t>
  </si>
  <si>
    <t>155</t>
  </si>
  <si>
    <t>200</t>
  </si>
  <si>
    <t>201</t>
  </si>
  <si>
    <t>203</t>
  </si>
  <si>
    <t>206</t>
  </si>
  <si>
    <t>207</t>
  </si>
  <si>
    <t>210</t>
  </si>
  <si>
    <t>211</t>
  </si>
  <si>
    <t>214</t>
  </si>
  <si>
    <t>215</t>
  </si>
  <si>
    <t>218</t>
  </si>
  <si>
    <t>220</t>
  </si>
  <si>
    <t>221</t>
  </si>
  <si>
    <t>Pilastri Centrali</t>
  </si>
  <si>
    <t>6</t>
  </si>
  <si>
    <t>7</t>
  </si>
  <si>
    <t>10</t>
  </si>
  <si>
    <t>11</t>
  </si>
  <si>
    <t>14</t>
  </si>
  <si>
    <t>15</t>
  </si>
  <si>
    <t>18</t>
  </si>
  <si>
    <t>19</t>
  </si>
  <si>
    <t>72</t>
  </si>
  <si>
    <t>73</t>
  </si>
  <si>
    <t>76</t>
  </si>
  <si>
    <t>77</t>
  </si>
  <si>
    <t>80</t>
  </si>
  <si>
    <t>81</t>
  </si>
  <si>
    <t>84</t>
  </si>
  <si>
    <t>85</t>
  </si>
  <si>
    <t>138</t>
  </si>
  <si>
    <t>139</t>
  </si>
  <si>
    <t>142</t>
  </si>
  <si>
    <t>143</t>
  </si>
  <si>
    <t>146</t>
  </si>
  <si>
    <t>147</t>
  </si>
  <si>
    <t>150</t>
  </si>
  <si>
    <t>151</t>
  </si>
  <si>
    <t>204</t>
  </si>
  <si>
    <t>205</t>
  </si>
  <si>
    <t>208</t>
  </si>
  <si>
    <t>209</t>
  </si>
  <si>
    <t>212</t>
  </si>
  <si>
    <t>213</t>
  </si>
  <si>
    <t>216</t>
  </si>
  <si>
    <t>217</t>
  </si>
  <si>
    <t>Pilastri Spigoli</t>
  </si>
  <si>
    <r>
      <t>h</t>
    </r>
    <r>
      <rPr>
        <vertAlign val="subscript"/>
        <sz val="12"/>
        <rFont val="Arial"/>
        <family val="2"/>
      </rPr>
      <t>u</t>
    </r>
  </si>
  <si>
    <t>δ</t>
  </si>
  <si>
    <r>
      <t>H</t>
    </r>
    <r>
      <rPr>
        <vertAlign val="subscript"/>
        <sz val="12"/>
        <rFont val="Arial"/>
        <family val="2"/>
      </rPr>
      <t>min</t>
    </r>
  </si>
  <si>
    <t>Piccola Eccentricità</t>
  </si>
  <si>
    <t>Media Eccentricità</t>
  </si>
  <si>
    <t>Grande Eccentricità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</si>
</sst>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</numFmts>
  <fonts count="52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sz val="10"/>
      <name val="Helvetica-Light"/>
      <family val="2"/>
    </font>
    <font>
      <b/>
      <sz val="8"/>
      <name val="Helvetica-Light"/>
      <family val="2"/>
    </font>
    <font>
      <b/>
      <sz val="10"/>
      <name val="Helvetica-Light"/>
      <family val="2"/>
    </font>
    <font>
      <b/>
      <vertAlign val="subscript"/>
      <sz val="10"/>
      <name val="Helvetica-Light"/>
      <family val="2"/>
    </font>
    <font>
      <b/>
      <vertAlign val="superscript"/>
      <sz val="8"/>
      <name val="Helvetica-Light"/>
      <family val="2"/>
    </font>
    <font>
      <b/>
      <vertAlign val="subscript"/>
      <sz val="8"/>
      <name val="Helvetica-Light"/>
      <family val="2"/>
    </font>
    <font>
      <b/>
      <sz val="9"/>
      <name val="Helvetica-Light"/>
      <family val="2"/>
    </font>
    <font>
      <sz val="8"/>
      <name val="Helvetica-Light"/>
      <family val="2"/>
    </font>
    <font>
      <sz val="9"/>
      <name val="Arial"/>
      <family val="2"/>
    </font>
    <font>
      <sz val="9"/>
      <name val="Helvetica-Light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Helvetica-Light"/>
      <family val="2"/>
    </font>
    <font>
      <b/>
      <sz val="8"/>
      <color indexed="8"/>
      <name val="Helvetica-Light"/>
      <family val="2"/>
    </font>
    <font>
      <b/>
      <sz val="12"/>
      <color indexed="9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1"/>
      <name val="Helvetica-Light"/>
      <family val="2"/>
    </font>
    <font>
      <b/>
      <sz val="8"/>
      <color theme="1"/>
      <name val="Helvetica-Light"/>
      <family val="2"/>
    </font>
    <font>
      <b/>
      <sz val="12"/>
      <color theme="0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1" applyNumberFormat="0" applyAlignment="0" applyProtection="0"/>
    <xf numFmtId="0" fontId="40" fillId="0" borderId="2" applyNumberFormat="0" applyFill="0" applyAlignment="0" applyProtection="0"/>
    <xf numFmtId="0" fontId="41" fillId="1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2" fillId="25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0" fillId="27" borderId="4" applyNumberFormat="0" applyFont="0" applyAlignment="0" applyProtection="0"/>
    <xf numFmtId="0" fontId="44" fillId="18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0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2" fillId="28" borderId="0" applyNumberFormat="0" applyBorder="0" applyAlignment="0" applyProtection="0"/>
    <xf numFmtId="0" fontId="48" fillId="2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2" fontId="8" fillId="30" borderId="10" xfId="0" applyNumberFormat="1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3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" fontId="8" fillId="3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3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3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3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79" fontId="8" fillId="30" borderId="10" xfId="0" applyNumberFormat="1" applyFont="1" applyFill="1" applyBorder="1" applyAlignment="1">
      <alignment horizontal="center"/>
    </xf>
    <xf numFmtId="179" fontId="8" fillId="0" borderId="10" xfId="0" applyNumberFormat="1" applyFont="1" applyBorder="1" applyAlignment="1">
      <alignment horizontal="center"/>
    </xf>
    <xf numFmtId="0" fontId="10" fillId="3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10" fillId="3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30" borderId="10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9" fillId="31" borderId="10" xfId="0" applyNumberFormat="1" applyFont="1" applyFill="1" applyBorder="1" applyAlignment="1">
      <alignment horizontal="center"/>
    </xf>
    <xf numFmtId="2" fontId="8" fillId="0" borderId="0" xfId="48" applyNumberFormat="1" applyFont="1" applyBorder="1" applyAlignment="1">
      <alignment horizontal="center" vertical="center"/>
      <protection/>
    </xf>
    <xf numFmtId="2" fontId="8" fillId="0" borderId="10" xfId="48" applyNumberFormat="1" applyFont="1" applyFill="1" applyBorder="1" applyAlignment="1">
      <alignment horizontal="center" vertical="center"/>
      <protection/>
    </xf>
    <xf numFmtId="2" fontId="8" fillId="0" borderId="10" xfId="48" applyNumberFormat="1" applyFont="1" applyBorder="1" applyAlignment="1">
      <alignment horizontal="center" vertical="center"/>
      <protection/>
    </xf>
    <xf numFmtId="2" fontId="8" fillId="30" borderId="10" xfId="48" applyNumberFormat="1" applyFont="1" applyFill="1" applyBorder="1" applyAlignment="1">
      <alignment horizontal="center" vertical="center"/>
      <protection/>
    </xf>
    <xf numFmtId="2" fontId="8" fillId="0" borderId="0" xfId="48" applyNumberFormat="1" applyFont="1" applyAlignment="1">
      <alignment horizontal="center" vertical="center"/>
      <protection/>
    </xf>
    <xf numFmtId="0" fontId="8" fillId="0" borderId="0" xfId="48" applyFont="1" applyAlignment="1">
      <alignment horizontal="center" vertical="center"/>
      <protection/>
    </xf>
    <xf numFmtId="2" fontId="9" fillId="0" borderId="0" xfId="48" applyNumberFormat="1" applyFont="1" applyBorder="1" applyAlignment="1">
      <alignment horizontal="center" vertical="center" wrapText="1"/>
      <protection/>
    </xf>
    <xf numFmtId="2" fontId="9" fillId="0" borderId="10" xfId="48" applyNumberFormat="1" applyFont="1" applyFill="1" applyBorder="1" applyAlignment="1">
      <alignment horizontal="center" vertical="center" wrapText="1"/>
      <protection/>
    </xf>
    <xf numFmtId="2" fontId="9" fillId="0" borderId="12" xfId="48" applyNumberFormat="1" applyFont="1" applyFill="1" applyBorder="1" applyAlignment="1">
      <alignment horizontal="center" vertical="center" wrapText="1"/>
      <protection/>
    </xf>
    <xf numFmtId="178" fontId="9" fillId="0" borderId="10" xfId="48" applyNumberFormat="1" applyFont="1" applyFill="1" applyBorder="1" applyAlignment="1">
      <alignment horizontal="center" vertical="center" wrapText="1"/>
      <protection/>
    </xf>
    <xf numFmtId="2" fontId="9" fillId="30" borderId="10" xfId="48" applyNumberFormat="1" applyFont="1" applyFill="1" applyBorder="1" applyAlignment="1">
      <alignment horizontal="center" vertical="center" wrapText="1"/>
      <protection/>
    </xf>
    <xf numFmtId="2" fontId="9" fillId="0" borderId="13" xfId="48" applyNumberFormat="1" applyFont="1" applyFill="1" applyBorder="1" applyAlignment="1">
      <alignment horizontal="center" vertical="center" wrapText="1"/>
      <protection/>
    </xf>
    <xf numFmtId="2" fontId="9" fillId="0" borderId="11" xfId="48" applyNumberFormat="1" applyFont="1" applyFill="1" applyBorder="1" applyAlignment="1">
      <alignment horizontal="center" vertical="center" wrapText="1"/>
      <protection/>
    </xf>
    <xf numFmtId="2" fontId="9" fillId="0" borderId="10" xfId="48" applyNumberFormat="1" applyFont="1" applyBorder="1" applyAlignment="1">
      <alignment horizontal="center" vertical="center" wrapText="1"/>
      <protection/>
    </xf>
    <xf numFmtId="0" fontId="9" fillId="30" borderId="10" xfId="48" applyFont="1" applyFill="1" applyBorder="1" applyAlignment="1">
      <alignment horizontal="center" vertical="center" wrapText="1"/>
      <protection/>
    </xf>
    <xf numFmtId="0" fontId="9" fillId="0" borderId="10" xfId="48" applyFont="1" applyBorder="1" applyAlignment="1">
      <alignment horizontal="center" vertical="center" wrapText="1"/>
      <protection/>
    </xf>
    <xf numFmtId="49" fontId="14" fillId="32" borderId="14" xfId="0" applyNumberFormat="1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0" xfId="0" applyFont="1" applyFill="1" applyAlignment="1">
      <alignment horizontal="center"/>
    </xf>
    <xf numFmtId="0" fontId="16" fillId="0" borderId="0" xfId="0" applyFont="1" applyAlignment="1">
      <alignment/>
    </xf>
    <xf numFmtId="49" fontId="17" fillId="32" borderId="0" xfId="0" applyNumberFormat="1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30" borderId="0" xfId="0" applyFont="1" applyFill="1" applyAlignment="1">
      <alignment horizontal="center"/>
    </xf>
    <xf numFmtId="178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2" fontId="16" fillId="0" borderId="0" xfId="0" applyNumberFormat="1" applyFont="1" applyAlignment="1">
      <alignment horizontal="center"/>
    </xf>
    <xf numFmtId="178" fontId="16" fillId="0" borderId="0" xfId="0" applyNumberFormat="1" applyFont="1" applyAlignment="1">
      <alignment horizontal="center" vertical="center"/>
    </xf>
    <xf numFmtId="49" fontId="49" fillId="16" borderId="0" xfId="0" applyNumberFormat="1" applyFont="1" applyFill="1" applyBorder="1" applyAlignment="1">
      <alignment horizontal="center" vertical="center"/>
    </xf>
    <xf numFmtId="0" fontId="49" fillId="16" borderId="0" xfId="0" applyFont="1" applyFill="1" applyBorder="1" applyAlignment="1">
      <alignment horizontal="center" vertical="center"/>
    </xf>
    <xf numFmtId="49" fontId="50" fillId="16" borderId="0" xfId="0" applyNumberFormat="1" applyFont="1" applyFill="1" applyBorder="1" applyAlignment="1">
      <alignment horizontal="center" vertical="center"/>
    </xf>
    <xf numFmtId="0" fontId="50" fillId="16" borderId="0" xfId="0" applyFont="1" applyFill="1" applyBorder="1" applyAlignment="1">
      <alignment horizontal="center" vertical="center"/>
    </xf>
    <xf numFmtId="2" fontId="9" fillId="16" borderId="0" xfId="0" applyNumberFormat="1" applyFont="1" applyFill="1" applyBorder="1" applyAlignment="1">
      <alignment horizontal="center" vertical="center"/>
    </xf>
    <xf numFmtId="2" fontId="15" fillId="16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9" fillId="3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2" fontId="15" fillId="30" borderId="0" xfId="0" applyNumberFormat="1" applyFont="1" applyFill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179" fontId="49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2" fontId="16" fillId="33" borderId="0" xfId="0" applyNumberFormat="1" applyFont="1" applyFill="1" applyAlignment="1">
      <alignment horizontal="center"/>
    </xf>
    <xf numFmtId="0" fontId="49" fillId="16" borderId="0" xfId="0" applyFont="1" applyFill="1" applyBorder="1" applyAlignment="1">
      <alignment horizontal="center" vertical="center"/>
    </xf>
    <xf numFmtId="187" fontId="15" fillId="0" borderId="0" xfId="0" applyNumberFormat="1" applyFont="1" applyFill="1" applyBorder="1" applyAlignment="1">
      <alignment horizontal="center" vertical="center"/>
    </xf>
    <xf numFmtId="0" fontId="49" fillId="16" borderId="15" xfId="0" applyFont="1" applyFill="1" applyBorder="1" applyAlignment="1">
      <alignment horizontal="center" vertical="center"/>
    </xf>
    <xf numFmtId="0" fontId="50" fillId="16" borderId="16" xfId="0" applyFont="1" applyFill="1" applyBorder="1" applyAlignment="1">
      <alignment horizontal="center" vertical="center"/>
    </xf>
    <xf numFmtId="0" fontId="49" fillId="16" borderId="16" xfId="0" applyFont="1" applyFill="1" applyBorder="1" applyAlignment="1">
      <alignment horizontal="center" vertical="center"/>
    </xf>
    <xf numFmtId="2" fontId="15" fillId="16" borderId="17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2" fontId="9" fillId="16" borderId="16" xfId="0" applyNumberFormat="1" applyFont="1" applyFill="1" applyBorder="1" applyAlignment="1">
      <alignment horizontal="center" vertical="center"/>
    </xf>
    <xf numFmtId="0" fontId="50" fillId="16" borderId="17" xfId="0" applyFont="1" applyFill="1" applyBorder="1" applyAlignment="1">
      <alignment horizontal="center" vertical="center"/>
    </xf>
    <xf numFmtId="2" fontId="15" fillId="16" borderId="16" xfId="0" applyNumberFormat="1" applyFont="1" applyFill="1" applyBorder="1" applyAlignment="1">
      <alignment horizontal="center" vertical="center"/>
    </xf>
    <xf numFmtId="0" fontId="49" fillId="16" borderId="17" xfId="0" applyFont="1" applyFill="1" applyBorder="1" applyAlignment="1">
      <alignment horizontal="center" vertical="center"/>
    </xf>
    <xf numFmtId="178" fontId="15" fillId="0" borderId="16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2" fontId="8" fillId="32" borderId="18" xfId="0" applyNumberFormat="1" applyFont="1" applyFill="1" applyBorder="1" applyAlignment="1">
      <alignment horizontal="center" vertical="center"/>
    </xf>
    <xf numFmtId="2" fontId="51" fillId="32" borderId="18" xfId="48" applyNumberFormat="1" applyFont="1" applyFill="1" applyBorder="1" applyAlignment="1">
      <alignment horizontal="center" vertical="center"/>
      <protection/>
    </xf>
    <xf numFmtId="49" fontId="17" fillId="32" borderId="0" xfId="0" applyNumberFormat="1" applyFont="1" applyFill="1" applyBorder="1" applyAlignment="1">
      <alignment horizontal="center"/>
    </xf>
    <xf numFmtId="49" fontId="50" fillId="16" borderId="0" xfId="0" applyNumberFormat="1" applyFont="1" applyFill="1" applyBorder="1" applyAlignment="1">
      <alignment horizontal="left" vertical="center"/>
    </xf>
    <xf numFmtId="49" fontId="49" fillId="16" borderId="0" xfId="0" applyNumberFormat="1" applyFont="1" applyFill="1" applyBorder="1" applyAlignment="1">
      <alignment horizontal="left" vertical="center"/>
    </xf>
    <xf numFmtId="0" fontId="49" fillId="16" borderId="0" xfId="0" applyFont="1" applyFill="1" applyBorder="1" applyAlignment="1">
      <alignment horizontal="center" vertical="center"/>
    </xf>
    <xf numFmtId="0" fontId="49" fillId="16" borderId="19" xfId="0" applyFont="1" applyFill="1" applyBorder="1" applyAlignment="1">
      <alignment horizontal="center" vertical="center"/>
    </xf>
    <xf numFmtId="0" fontId="49" fillId="16" borderId="20" xfId="0" applyFont="1" applyFill="1" applyBorder="1" applyAlignment="1">
      <alignment horizontal="center" vertical="center"/>
    </xf>
    <xf numFmtId="0" fontId="49" fillId="16" borderId="15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S5" sqref="S5"/>
    </sheetView>
  </sheetViews>
  <sheetFormatPr defaultColWidth="5.8515625" defaultRowHeight="12.75"/>
  <cols>
    <col min="1" max="9" width="5.8515625" style="6" customWidth="1"/>
    <col min="10" max="10" width="6.8515625" style="6" customWidth="1"/>
    <col min="11" max="15" width="5.8515625" style="6" customWidth="1"/>
    <col min="16" max="16" width="7.28125" style="6" customWidth="1"/>
    <col min="17" max="17" width="5.8515625" style="6" customWidth="1"/>
    <col min="18" max="18" width="7.28125" style="6" customWidth="1"/>
    <col min="19" max="20" width="5.8515625" style="6" customWidth="1"/>
    <col min="21" max="21" width="6.7109375" style="6" customWidth="1"/>
    <col min="22" max="27" width="5.8515625" style="6" customWidth="1"/>
    <col min="28" max="16384" width="5.8515625" style="6" customWidth="1"/>
  </cols>
  <sheetData>
    <row r="1" spans="1:27" ht="12.75">
      <c r="A1" s="110" t="s">
        <v>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7" s="38" customFormat="1" ht="13.5" customHeight="1">
      <c r="A2" s="28" t="s">
        <v>30</v>
      </c>
      <c r="B2" s="28" t="s">
        <v>31</v>
      </c>
      <c r="C2" s="28" t="s">
        <v>24</v>
      </c>
      <c r="D2" s="28" t="s">
        <v>32</v>
      </c>
      <c r="E2" s="28" t="s">
        <v>33</v>
      </c>
      <c r="F2" s="29" t="s">
        <v>34</v>
      </c>
      <c r="G2" s="28" t="s">
        <v>35</v>
      </c>
      <c r="H2" s="28" t="s">
        <v>36</v>
      </c>
      <c r="I2" s="30" t="s">
        <v>37</v>
      </c>
      <c r="J2" s="31" t="s">
        <v>38</v>
      </c>
      <c r="K2" s="32" t="s">
        <v>39</v>
      </c>
      <c r="L2" s="31" t="s">
        <v>22</v>
      </c>
      <c r="M2" s="28" t="s">
        <v>40</v>
      </c>
      <c r="N2" s="33" t="s">
        <v>41</v>
      </c>
      <c r="O2" s="39" t="s">
        <v>27</v>
      </c>
      <c r="P2" s="28" t="s">
        <v>42</v>
      </c>
      <c r="Q2" s="28" t="s">
        <v>43</v>
      </c>
      <c r="R2" s="34" t="s">
        <v>5</v>
      </c>
      <c r="S2" s="34" t="s">
        <v>26</v>
      </c>
      <c r="T2" s="34" t="s">
        <v>6</v>
      </c>
      <c r="U2" s="35" t="s">
        <v>28</v>
      </c>
      <c r="V2" s="36" t="s">
        <v>44</v>
      </c>
      <c r="W2" s="29" t="s">
        <v>43</v>
      </c>
      <c r="X2" s="34" t="s">
        <v>14</v>
      </c>
      <c r="Y2" s="37" t="s">
        <v>45</v>
      </c>
      <c r="Z2" s="34" t="s">
        <v>13</v>
      </c>
      <c r="AA2" s="37" t="s">
        <v>46</v>
      </c>
    </row>
    <row r="3" spans="1:27" s="25" customFormat="1" ht="13.5" customHeight="1">
      <c r="A3" s="18" t="s">
        <v>19</v>
      </c>
      <c r="B3" s="18" t="s">
        <v>8</v>
      </c>
      <c r="C3" s="18" t="s">
        <v>9</v>
      </c>
      <c r="D3" s="18" t="s">
        <v>10</v>
      </c>
      <c r="E3" s="18" t="s">
        <v>10</v>
      </c>
      <c r="F3" s="19" t="s">
        <v>25</v>
      </c>
      <c r="G3" s="18" t="s">
        <v>12</v>
      </c>
      <c r="H3" s="18" t="s">
        <v>11</v>
      </c>
      <c r="I3" s="20" t="s">
        <v>12</v>
      </c>
      <c r="J3" s="21" t="s">
        <v>25</v>
      </c>
      <c r="K3" s="18"/>
      <c r="L3" s="21" t="s">
        <v>16</v>
      </c>
      <c r="M3" s="18" t="s">
        <v>17</v>
      </c>
      <c r="N3" s="22" t="s">
        <v>18</v>
      </c>
      <c r="O3" s="22" t="s">
        <v>23</v>
      </c>
      <c r="P3" s="18" t="s">
        <v>7</v>
      </c>
      <c r="Q3" s="18" t="s">
        <v>21</v>
      </c>
      <c r="R3" s="23" t="s">
        <v>3</v>
      </c>
      <c r="S3" s="23"/>
      <c r="T3" s="23" t="s">
        <v>4</v>
      </c>
      <c r="U3" s="24" t="s">
        <v>1</v>
      </c>
      <c r="V3" s="24" t="s">
        <v>2</v>
      </c>
      <c r="W3" s="19" t="s">
        <v>21</v>
      </c>
      <c r="X3" s="23" t="s">
        <v>20</v>
      </c>
      <c r="Y3" s="24" t="s">
        <v>21</v>
      </c>
      <c r="Z3" s="23" t="s">
        <v>21</v>
      </c>
      <c r="AA3" s="24" t="s">
        <v>0</v>
      </c>
    </row>
    <row r="4" spans="1:22" s="17" customFormat="1" ht="13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15"/>
      <c r="O4" s="16"/>
      <c r="P4" s="8"/>
      <c r="Q4" s="8"/>
      <c r="R4" s="8"/>
      <c r="S4" s="8"/>
      <c r="T4" s="8"/>
      <c r="U4" s="8"/>
      <c r="V4" s="8"/>
    </row>
    <row r="5" spans="1:27" ht="13.5" customHeight="1">
      <c r="A5" s="1">
        <v>5</v>
      </c>
      <c r="B5" s="1">
        <v>5</v>
      </c>
      <c r="C5" s="1">
        <f>A5*B5</f>
        <v>25</v>
      </c>
      <c r="D5" s="1">
        <v>4.5</v>
      </c>
      <c r="E5" s="1">
        <v>4.5</v>
      </c>
      <c r="F5" s="10">
        <f>1.3*A5*D5+1.3*B5*E5</f>
        <v>58.5</v>
      </c>
      <c r="G5" s="1">
        <v>3.42</v>
      </c>
      <c r="H5" s="1">
        <v>2.56</v>
      </c>
      <c r="I5" s="1">
        <v>2</v>
      </c>
      <c r="J5" s="7">
        <f>(1.3*G5+1.5*H5+1.5*I5)*C5</f>
        <v>282.15</v>
      </c>
      <c r="K5" s="11">
        <v>4</v>
      </c>
      <c r="L5" s="12">
        <f>(J5+F5)*K5</f>
        <v>1362.6</v>
      </c>
      <c r="M5" s="26">
        <v>40</v>
      </c>
      <c r="N5" s="27">
        <f>0.85*M5/1.5</f>
        <v>22.666666666666668</v>
      </c>
      <c r="O5" s="27">
        <f>N5*0.5</f>
        <v>11.333333333333334</v>
      </c>
      <c r="P5" s="2">
        <f>L5*10/O5</f>
        <v>1202.2941176470588</v>
      </c>
      <c r="Q5" s="2">
        <f>SQRT(P5)</f>
        <v>34.67411307657427</v>
      </c>
      <c r="R5" s="13">
        <v>21000</v>
      </c>
      <c r="S5" s="4">
        <v>1</v>
      </c>
      <c r="T5" s="4">
        <v>3.5</v>
      </c>
      <c r="U5" s="5">
        <f>PI()*SQRT(R5/N5)</f>
        <v>95.62373238441859</v>
      </c>
      <c r="V5" s="5">
        <f>S5*T5*100/U5</f>
        <v>3.6601792386952545</v>
      </c>
      <c r="W5" s="3">
        <f>V5*SQRT(12)</f>
        <v>12.679232812457908</v>
      </c>
      <c r="X5" s="4">
        <v>30</v>
      </c>
      <c r="Y5" s="5">
        <f>P5/X5</f>
        <v>40.076470588235296</v>
      </c>
      <c r="Z5" s="4">
        <v>45</v>
      </c>
      <c r="AA5" s="14">
        <f>X5*Z5</f>
        <v>1350</v>
      </c>
    </row>
    <row r="6" spans="1:27" ht="12.75">
      <c r="A6" s="1">
        <v>2.5</v>
      </c>
      <c r="B6" s="1">
        <v>5</v>
      </c>
      <c r="C6" s="1">
        <f>A6*B6</f>
        <v>12.5</v>
      </c>
      <c r="D6" s="1">
        <v>4.5</v>
      </c>
      <c r="E6" s="1">
        <v>4.5</v>
      </c>
      <c r="F6" s="10">
        <f>1.3*A6*D6+1.3*B6*E6</f>
        <v>43.875</v>
      </c>
      <c r="G6" s="1">
        <v>3.42</v>
      </c>
      <c r="H6" s="1">
        <v>2.56</v>
      </c>
      <c r="I6" s="1">
        <v>2</v>
      </c>
      <c r="J6" s="7">
        <f>(1.3*G6+1.5*H6+1.5*I6)*C6</f>
        <v>141.075</v>
      </c>
      <c r="K6" s="11">
        <v>4</v>
      </c>
      <c r="L6" s="12">
        <f>(J6+F6)*K6</f>
        <v>739.8</v>
      </c>
      <c r="M6" s="26">
        <v>40</v>
      </c>
      <c r="N6" s="27">
        <f>0.85*M6/1.5</f>
        <v>22.666666666666668</v>
      </c>
      <c r="O6" s="27">
        <f>N6*0.5</f>
        <v>11.333333333333334</v>
      </c>
      <c r="P6" s="2">
        <f>L6*10/O6</f>
        <v>652.7647058823529</v>
      </c>
      <c r="Q6" s="2">
        <f>SQRT(P6)</f>
        <v>25.549260378381856</v>
      </c>
      <c r="R6" s="13">
        <v>21000</v>
      </c>
      <c r="S6" s="4">
        <v>1</v>
      </c>
      <c r="T6" s="4">
        <v>3.5</v>
      </c>
      <c r="U6" s="5">
        <f>PI()*SQRT(R6/N6)</f>
        <v>95.62373238441859</v>
      </c>
      <c r="V6" s="5">
        <f>S6*T6*100/U6</f>
        <v>3.6601792386952545</v>
      </c>
      <c r="W6" s="3">
        <f>V6*SQRT(12)</f>
        <v>12.679232812457908</v>
      </c>
      <c r="X6" s="4">
        <v>25</v>
      </c>
      <c r="Y6" s="5">
        <f>P6/X6</f>
        <v>26.110588235294117</v>
      </c>
      <c r="Z6" s="4">
        <v>35</v>
      </c>
      <c r="AA6" s="14">
        <f>X6*Z6</f>
        <v>875</v>
      </c>
    </row>
    <row r="7" spans="1:27" ht="12.75">
      <c r="A7" s="1">
        <v>2.5</v>
      </c>
      <c r="B7" s="1">
        <v>2.5</v>
      </c>
      <c r="C7" s="1">
        <f>A7*B7</f>
        <v>6.25</v>
      </c>
      <c r="D7" s="1">
        <v>4.5</v>
      </c>
      <c r="E7" s="1">
        <v>4.5</v>
      </c>
      <c r="F7" s="10">
        <f>1.3*A7*D7+1.3*B7*E7</f>
        <v>29.25</v>
      </c>
      <c r="G7" s="1">
        <v>3.42</v>
      </c>
      <c r="H7" s="1">
        <v>2.56</v>
      </c>
      <c r="I7" s="1">
        <v>2</v>
      </c>
      <c r="J7" s="7">
        <f>(1.3*G7+1.5*H7+1.5*I7)*C7</f>
        <v>70.5375</v>
      </c>
      <c r="K7" s="11">
        <v>4</v>
      </c>
      <c r="L7" s="12">
        <f>(J7+F7)*K7</f>
        <v>399.15</v>
      </c>
      <c r="M7" s="26">
        <v>40</v>
      </c>
      <c r="N7" s="27">
        <f>0.85*M7/1.5</f>
        <v>22.666666666666668</v>
      </c>
      <c r="O7" s="27">
        <f>N7*0.5</f>
        <v>11.333333333333334</v>
      </c>
      <c r="P7" s="2">
        <f>L7*10/O7</f>
        <v>352.19117647058823</v>
      </c>
      <c r="Q7" s="2">
        <f>SQRT(P7)</f>
        <v>18.766757217766425</v>
      </c>
      <c r="R7" s="13">
        <v>21000</v>
      </c>
      <c r="S7" s="4">
        <v>1</v>
      </c>
      <c r="T7" s="4">
        <v>3.5</v>
      </c>
      <c r="U7" s="5">
        <f>PI()*SQRT(R7/N7)</f>
        <v>95.62373238441859</v>
      </c>
      <c r="V7" s="5">
        <f>S7*T7*100/U7</f>
        <v>3.6601792386952545</v>
      </c>
      <c r="W7" s="3">
        <f>V7*SQRT(12)</f>
        <v>12.679232812457908</v>
      </c>
      <c r="X7" s="4">
        <v>20</v>
      </c>
      <c r="Y7" s="5">
        <f>P7/X7</f>
        <v>17.60955882352941</v>
      </c>
      <c r="Z7" s="4">
        <v>20</v>
      </c>
      <c r="AA7" s="14">
        <f>X7*Z7</f>
        <v>400</v>
      </c>
    </row>
    <row r="14" ht="12.75">
      <c r="G14" s="6" t="s">
        <v>15</v>
      </c>
    </row>
    <row r="15" ht="12.75">
      <c r="L15" s="6" t="s">
        <v>15</v>
      </c>
    </row>
  </sheetData>
  <sheetProtection/>
  <mergeCells count="1">
    <mergeCell ref="A1:AA1"/>
  </mergeCells>
  <printOptions/>
  <pageMargins left="0.75" right="0.75" top="1" bottom="1" header="0.5" footer="0.5"/>
  <pageSetup horizontalDpi="1200" verticalDpi="12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M24" sqref="M24"/>
    </sheetView>
  </sheetViews>
  <sheetFormatPr defaultColWidth="8.8515625" defaultRowHeight="12.75"/>
  <cols>
    <col min="1" max="21" width="10.140625" style="40" customWidth="1"/>
    <col min="22" max="16384" width="8.8515625" style="40" customWidth="1"/>
  </cols>
  <sheetData>
    <row r="1" spans="1:21" ht="15">
      <c r="A1" s="111" t="s">
        <v>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s="46" customFormat="1" ht="24" customHeight="1">
      <c r="A2" s="54" t="s">
        <v>66</v>
      </c>
      <c r="B2" s="54" t="s">
        <v>65</v>
      </c>
      <c r="C2" s="54" t="s">
        <v>64</v>
      </c>
      <c r="D2" s="50" t="s">
        <v>63</v>
      </c>
      <c r="E2" s="55" t="s">
        <v>62</v>
      </c>
      <c r="F2" s="54" t="s">
        <v>61</v>
      </c>
      <c r="G2" s="55" t="s">
        <v>60</v>
      </c>
      <c r="H2" s="54" t="s">
        <v>59</v>
      </c>
      <c r="I2" s="53" t="s">
        <v>58</v>
      </c>
      <c r="J2" s="54" t="s">
        <v>57</v>
      </c>
      <c r="K2" s="53" t="s">
        <v>56</v>
      </c>
      <c r="L2" s="53" t="s">
        <v>26</v>
      </c>
      <c r="M2" s="48" t="s">
        <v>55</v>
      </c>
      <c r="N2" s="50" t="s">
        <v>54</v>
      </c>
      <c r="O2" s="52" t="s">
        <v>53</v>
      </c>
      <c r="P2" s="50" t="s">
        <v>52</v>
      </c>
      <c r="Q2" s="51" t="s">
        <v>51</v>
      </c>
      <c r="R2" s="50" t="s">
        <v>50</v>
      </c>
      <c r="S2" s="49" t="s">
        <v>49</v>
      </c>
      <c r="T2" s="48" t="s">
        <v>48</v>
      </c>
      <c r="U2" s="47" t="s">
        <v>47</v>
      </c>
    </row>
    <row r="3" spans="1:11" ht="12.75">
      <c r="A3" s="45"/>
      <c r="B3" s="45"/>
      <c r="C3" s="45"/>
      <c r="D3" s="44"/>
      <c r="E3" s="45"/>
      <c r="F3" s="45"/>
      <c r="G3" s="45"/>
      <c r="H3" s="45"/>
      <c r="I3" s="44"/>
      <c r="J3" s="45"/>
      <c r="K3" s="44"/>
    </row>
    <row r="4" spans="1:21" ht="12.75">
      <c r="A4" s="43">
        <v>2.5</v>
      </c>
      <c r="B4" s="43">
        <v>3.42</v>
      </c>
      <c r="C4" s="43">
        <v>2.56</v>
      </c>
      <c r="D4" s="43">
        <v>2</v>
      </c>
      <c r="E4" s="42">
        <f>(1.3*B4+1.5*C4+1.5*D4)*A4</f>
        <v>28.215</v>
      </c>
      <c r="F4" s="43">
        <v>5</v>
      </c>
      <c r="G4" s="42">
        <f aca="true" t="shared" si="0" ref="G4:G9">E4*F4^2/8</f>
        <v>88.171875</v>
      </c>
      <c r="H4" s="43">
        <v>450</v>
      </c>
      <c r="I4" s="42">
        <f aca="true" t="shared" si="1" ref="I4:I9">H4/1.15</f>
        <v>391.304347826087</v>
      </c>
      <c r="J4" s="43">
        <v>40</v>
      </c>
      <c r="K4" s="42">
        <f aca="true" t="shared" si="2" ref="K4:K9">0.85*J4/1.5</f>
        <v>22.666666666666668</v>
      </c>
      <c r="L4" s="42">
        <f aca="true" t="shared" si="3" ref="L4:L9">K4/(K4+I4/15)</f>
        <v>0.464922711058264</v>
      </c>
      <c r="M4" s="42">
        <f aca="true" t="shared" si="4" ref="M4:M9">(2/(L4*(1-L4/3)))^0.5</f>
        <v>2.256262587320774</v>
      </c>
      <c r="N4" s="43">
        <v>30</v>
      </c>
      <c r="O4" s="42">
        <f aca="true" t="shared" si="5" ref="O4:O9">M4*(G4*1000/(K4*N4))^0.5</f>
        <v>25.69213668865324</v>
      </c>
      <c r="P4" s="43">
        <v>5</v>
      </c>
      <c r="Q4" s="42">
        <f aca="true" t="shared" si="6" ref="Q4:Q9">O4+P4</f>
        <v>30.69213668865324</v>
      </c>
      <c r="R4" s="43">
        <v>40</v>
      </c>
      <c r="S4" s="42">
        <f>Q4/(F4*100)</f>
        <v>0.06138427337730648</v>
      </c>
      <c r="T4" s="42">
        <f>N4*R4*0.0001</f>
        <v>0.12000000000000001</v>
      </c>
      <c r="U4" s="42">
        <f>T4*2500/100</f>
        <v>3</v>
      </c>
    </row>
    <row r="5" spans="1:21" ht="12.75">
      <c r="A5" s="41"/>
      <c r="B5" s="41"/>
      <c r="C5" s="41"/>
      <c r="D5" s="41"/>
      <c r="E5" s="41">
        <f>E4+1.3*U4</f>
        <v>32.115</v>
      </c>
      <c r="F5" s="41">
        <f>F4</f>
        <v>5</v>
      </c>
      <c r="G5" s="41">
        <f t="shared" si="0"/>
        <v>100.359375</v>
      </c>
      <c r="H5" s="41">
        <f>H4</f>
        <v>450</v>
      </c>
      <c r="I5" s="41">
        <f t="shared" si="1"/>
        <v>391.304347826087</v>
      </c>
      <c r="J5" s="41">
        <f>J4</f>
        <v>40</v>
      </c>
      <c r="K5" s="41">
        <f t="shared" si="2"/>
        <v>22.666666666666668</v>
      </c>
      <c r="L5" s="41">
        <f t="shared" si="3"/>
        <v>0.464922711058264</v>
      </c>
      <c r="M5" s="41">
        <f t="shared" si="4"/>
        <v>2.256262587320774</v>
      </c>
      <c r="N5" s="41">
        <f>N4</f>
        <v>30</v>
      </c>
      <c r="O5" s="41">
        <f t="shared" si="5"/>
        <v>27.410323412272746</v>
      </c>
      <c r="P5" s="41">
        <f>P4</f>
        <v>5</v>
      </c>
      <c r="Q5" s="41">
        <f t="shared" si="6"/>
        <v>32.410323412272746</v>
      </c>
      <c r="R5" s="41" t="str">
        <f>IF(Q5&lt;R4,"verificata","non verificato")</f>
        <v>verificata</v>
      </c>
      <c r="S5" s="41"/>
      <c r="T5" s="41"/>
      <c r="U5" s="41"/>
    </row>
    <row r="6" spans="1:21" ht="12.75">
      <c r="A6" s="43">
        <v>5</v>
      </c>
      <c r="B6" s="43">
        <v>3.42</v>
      </c>
      <c r="C6" s="43">
        <v>2.56</v>
      </c>
      <c r="D6" s="43">
        <v>2</v>
      </c>
      <c r="E6" s="42"/>
      <c r="F6" s="43">
        <v>5</v>
      </c>
      <c r="G6" s="42">
        <f t="shared" si="0"/>
        <v>0</v>
      </c>
      <c r="H6" s="43">
        <v>450</v>
      </c>
      <c r="I6" s="42">
        <f t="shared" si="1"/>
        <v>391.304347826087</v>
      </c>
      <c r="J6" s="43">
        <v>40</v>
      </c>
      <c r="K6" s="42">
        <f t="shared" si="2"/>
        <v>22.666666666666668</v>
      </c>
      <c r="L6" s="42">
        <f t="shared" si="3"/>
        <v>0.464922711058264</v>
      </c>
      <c r="M6" s="42">
        <f t="shared" si="4"/>
        <v>2.256262587320774</v>
      </c>
      <c r="N6" s="43">
        <v>30</v>
      </c>
      <c r="O6" s="42">
        <f t="shared" si="5"/>
        <v>0</v>
      </c>
      <c r="P6" s="43">
        <v>5</v>
      </c>
      <c r="Q6" s="42">
        <f t="shared" si="6"/>
        <v>5</v>
      </c>
      <c r="R6" s="43">
        <v>50</v>
      </c>
      <c r="S6" s="42">
        <f>R6/(F6*100)</f>
        <v>0.1</v>
      </c>
      <c r="T6" s="42">
        <f>N6*R6*0.0001</f>
        <v>0.15</v>
      </c>
      <c r="U6" s="42">
        <f>T6*2500/100</f>
        <v>3.75</v>
      </c>
    </row>
    <row r="7" spans="1:21" ht="12.75">
      <c r="A7" s="41"/>
      <c r="B7" s="41"/>
      <c r="C7" s="41"/>
      <c r="D7" s="41"/>
      <c r="E7" s="41">
        <f>E6+1.3*U6</f>
        <v>4.875</v>
      </c>
      <c r="F7" s="41">
        <f>F6</f>
        <v>5</v>
      </c>
      <c r="G7" s="41">
        <f t="shared" si="0"/>
        <v>15.234375</v>
      </c>
      <c r="H7" s="41">
        <f>H6</f>
        <v>450</v>
      </c>
      <c r="I7" s="41">
        <f t="shared" si="1"/>
        <v>391.304347826087</v>
      </c>
      <c r="J7" s="41">
        <f>J6</f>
        <v>40</v>
      </c>
      <c r="K7" s="41">
        <f t="shared" si="2"/>
        <v>22.666666666666668</v>
      </c>
      <c r="L7" s="41">
        <f t="shared" si="3"/>
        <v>0.464922711058264</v>
      </c>
      <c r="M7" s="41">
        <f t="shared" si="4"/>
        <v>2.256262587320774</v>
      </c>
      <c r="N7" s="41">
        <f>N6</f>
        <v>30</v>
      </c>
      <c r="O7" s="41">
        <f t="shared" si="5"/>
        <v>10.679416061807038</v>
      </c>
      <c r="P7" s="41">
        <f>P6</f>
        <v>5</v>
      </c>
      <c r="Q7" s="41">
        <f t="shared" si="6"/>
        <v>15.679416061807038</v>
      </c>
      <c r="R7" s="41" t="str">
        <f>IF(Q7&lt;R6,"verificata","non verificato")</f>
        <v>verificata</v>
      </c>
      <c r="S7" s="41"/>
      <c r="T7" s="41"/>
      <c r="U7" s="41"/>
    </row>
    <row r="8" spans="1:21" ht="12.75">
      <c r="A8" s="43">
        <v>2</v>
      </c>
      <c r="B8" s="43">
        <v>3.42</v>
      </c>
      <c r="C8" s="43">
        <v>2.56</v>
      </c>
      <c r="D8" s="43">
        <v>2</v>
      </c>
      <c r="E8" s="42">
        <f>(1.3*B8+1.5*C8+1.5*D8)*A8</f>
        <v>22.572</v>
      </c>
      <c r="F8" s="43">
        <v>3.91</v>
      </c>
      <c r="G8" s="42">
        <f t="shared" si="0"/>
        <v>43.135374150000004</v>
      </c>
      <c r="H8" s="43">
        <v>450</v>
      </c>
      <c r="I8" s="42">
        <f t="shared" si="1"/>
        <v>391.304347826087</v>
      </c>
      <c r="J8" s="43">
        <v>40</v>
      </c>
      <c r="K8" s="42">
        <f t="shared" si="2"/>
        <v>22.666666666666668</v>
      </c>
      <c r="L8" s="42">
        <f t="shared" si="3"/>
        <v>0.464922711058264</v>
      </c>
      <c r="M8" s="42">
        <f t="shared" si="4"/>
        <v>2.256262587320774</v>
      </c>
      <c r="N8" s="43">
        <v>20</v>
      </c>
      <c r="O8" s="42">
        <f t="shared" si="5"/>
        <v>22.008862642474607</v>
      </c>
      <c r="P8" s="43">
        <v>5</v>
      </c>
      <c r="Q8" s="42">
        <f t="shared" si="6"/>
        <v>27.008862642474607</v>
      </c>
      <c r="R8" s="43">
        <v>30</v>
      </c>
      <c r="S8" s="42">
        <f>R8/(F8*100)</f>
        <v>0.07672634271099744</v>
      </c>
      <c r="T8" s="42">
        <f>N8*R8*0.0001</f>
        <v>0.060000000000000005</v>
      </c>
      <c r="U8" s="42">
        <f>T8*2500/100</f>
        <v>1.5</v>
      </c>
    </row>
    <row r="9" spans="1:21" ht="12.75">
      <c r="A9" s="41"/>
      <c r="B9" s="41"/>
      <c r="C9" s="41"/>
      <c r="D9" s="41"/>
      <c r="E9" s="41">
        <f>E8+1.3*U8</f>
        <v>24.522</v>
      </c>
      <c r="F9" s="41">
        <f>F8</f>
        <v>3.91</v>
      </c>
      <c r="G9" s="41">
        <f t="shared" si="0"/>
        <v>46.861848525</v>
      </c>
      <c r="H9" s="41">
        <f>H8</f>
        <v>450</v>
      </c>
      <c r="I9" s="41">
        <f t="shared" si="1"/>
        <v>391.304347826087</v>
      </c>
      <c r="J9" s="41">
        <f>J8</f>
        <v>40</v>
      </c>
      <c r="K9" s="41">
        <f t="shared" si="2"/>
        <v>22.666666666666668</v>
      </c>
      <c r="L9" s="41">
        <f t="shared" si="3"/>
        <v>0.464922711058264</v>
      </c>
      <c r="M9" s="41">
        <f t="shared" si="4"/>
        <v>2.256262587320774</v>
      </c>
      <c r="N9" s="41">
        <f>N8</f>
        <v>20</v>
      </c>
      <c r="O9" s="41">
        <f t="shared" si="5"/>
        <v>22.939847329594432</v>
      </c>
      <c r="P9" s="41">
        <f>P8</f>
        <v>5</v>
      </c>
      <c r="Q9" s="41">
        <f t="shared" si="6"/>
        <v>27.939847329594432</v>
      </c>
      <c r="R9" s="41" t="str">
        <f>IF(Q9&lt;R8,"verificata","non verificato")</f>
        <v>verificata</v>
      </c>
      <c r="S9" s="41"/>
      <c r="T9" s="41"/>
      <c r="U9" s="41"/>
    </row>
  </sheetData>
  <sheetProtection/>
  <mergeCells count="1">
    <mergeCell ref="A1:U1"/>
  </mergeCells>
  <printOptions/>
  <pageMargins left="0.25" right="0.25" top="0.75" bottom="0.75" header="0.3" footer="0.3"/>
  <pageSetup fitToHeight="1" fitToWidth="1" horizontalDpi="1200" verticalDpi="1200" orientation="landscape" paperSize="9" scale="68" r:id="rId1"/>
  <colBreaks count="1" manualBreakCount="1">
    <brk id="7" min="1" max="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9" width="9.00390625" style="70" customWidth="1"/>
    <col min="10" max="10" width="21.00390625" style="70" customWidth="1"/>
    <col min="11" max="16384" width="9.00390625" style="59" customWidth="1"/>
  </cols>
  <sheetData>
    <row r="1" spans="1:10" ht="11.25">
      <c r="A1" s="56" t="s">
        <v>68</v>
      </c>
      <c r="B1" s="57" t="s">
        <v>69</v>
      </c>
      <c r="C1" s="57" t="s">
        <v>70</v>
      </c>
      <c r="D1" s="58" t="s">
        <v>71</v>
      </c>
      <c r="E1" s="58" t="s">
        <v>50</v>
      </c>
      <c r="F1" s="58" t="s">
        <v>72</v>
      </c>
      <c r="G1" s="58" t="s">
        <v>73</v>
      </c>
      <c r="H1" s="58" t="s">
        <v>74</v>
      </c>
      <c r="I1" s="58" t="s">
        <v>75</v>
      </c>
      <c r="J1" s="58"/>
    </row>
    <row r="2" spans="1:10" ht="11.25">
      <c r="A2" s="60"/>
      <c r="B2" s="61" t="s">
        <v>76</v>
      </c>
      <c r="C2" s="61" t="s">
        <v>77</v>
      </c>
      <c r="D2" s="62" t="s">
        <v>78</v>
      </c>
      <c r="E2" s="62" t="s">
        <v>78</v>
      </c>
      <c r="F2" s="62" t="s">
        <v>79</v>
      </c>
      <c r="G2" s="62" t="s">
        <v>80</v>
      </c>
      <c r="H2" s="62" t="s">
        <v>80</v>
      </c>
      <c r="I2" s="62" t="s">
        <v>80</v>
      </c>
      <c r="J2" s="62" t="s">
        <v>81</v>
      </c>
    </row>
    <row r="3" spans="1:10" ht="11.25">
      <c r="A3" s="112" t="s">
        <v>82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1.25">
      <c r="A4" s="63" t="s">
        <v>83</v>
      </c>
      <c r="B4" s="64">
        <v>5</v>
      </c>
      <c r="C4" s="66">
        <v>-103.1187</v>
      </c>
      <c r="D4" s="65">
        <v>30</v>
      </c>
      <c r="E4" s="65">
        <v>40</v>
      </c>
      <c r="F4" s="64">
        <f aca="true" t="shared" si="0" ref="F4:F67">(D4*E4^2)/6</f>
        <v>8000</v>
      </c>
      <c r="G4" s="89">
        <v>40</v>
      </c>
      <c r="H4" s="89">
        <f>0.85*G4/1.5</f>
        <v>22.666666666666668</v>
      </c>
      <c r="I4" s="71">
        <f aca="true" t="shared" si="1" ref="I4:I67">ABS(C4*1000000)/(F4*1000)</f>
        <v>12.8898375</v>
      </c>
      <c r="J4" s="64" t="str">
        <f>IF(I4&lt;=H4,"VERIFICATO","NON VERIFICATO")</f>
        <v>VERIFICATO</v>
      </c>
    </row>
    <row r="5" spans="1:10" ht="11.25">
      <c r="A5" s="63" t="s">
        <v>84</v>
      </c>
      <c r="B5" s="64">
        <v>5</v>
      </c>
      <c r="C5" s="66">
        <v>-80.0677</v>
      </c>
      <c r="D5" s="65">
        <v>30</v>
      </c>
      <c r="E5" s="65">
        <v>40</v>
      </c>
      <c r="F5" s="64">
        <f t="shared" si="0"/>
        <v>8000</v>
      </c>
      <c r="G5" s="89">
        <v>40</v>
      </c>
      <c r="H5" s="89">
        <f aca="true" t="shared" si="2" ref="H5:H33">0.85*G5/1.5</f>
        <v>22.666666666666668</v>
      </c>
      <c r="I5" s="71">
        <f t="shared" si="1"/>
        <v>10.0084625</v>
      </c>
      <c r="J5" s="64" t="str">
        <f aca="true" t="shared" si="3" ref="J5:J67">IF(I5&lt;=H5,"VERIFICATO","NON VERIFICATO")</f>
        <v>VERIFICATO</v>
      </c>
    </row>
    <row r="6" spans="1:10" ht="11.25">
      <c r="A6" s="63" t="s">
        <v>85</v>
      </c>
      <c r="B6" s="64">
        <v>5</v>
      </c>
      <c r="C6" s="66">
        <v>-81.4356</v>
      </c>
      <c r="D6" s="65">
        <v>30</v>
      </c>
      <c r="E6" s="65">
        <v>40</v>
      </c>
      <c r="F6" s="64">
        <f t="shared" si="0"/>
        <v>8000</v>
      </c>
      <c r="G6" s="89">
        <v>40</v>
      </c>
      <c r="H6" s="89">
        <f t="shared" si="2"/>
        <v>22.666666666666668</v>
      </c>
      <c r="I6" s="71">
        <f t="shared" si="1"/>
        <v>10.17945</v>
      </c>
      <c r="J6" s="64" t="str">
        <f t="shared" si="3"/>
        <v>VERIFICATO</v>
      </c>
    </row>
    <row r="7" spans="1:10" ht="11.25">
      <c r="A7" s="63" t="s">
        <v>86</v>
      </c>
      <c r="B7" s="64">
        <v>5</v>
      </c>
      <c r="C7" s="66">
        <v>-88.112</v>
      </c>
      <c r="D7" s="65">
        <v>30</v>
      </c>
      <c r="E7" s="65">
        <v>40</v>
      </c>
      <c r="F7" s="64">
        <f t="shared" si="0"/>
        <v>8000</v>
      </c>
      <c r="G7" s="89">
        <v>40</v>
      </c>
      <c r="H7" s="89">
        <f t="shared" si="2"/>
        <v>22.666666666666668</v>
      </c>
      <c r="I7" s="71">
        <f t="shared" si="1"/>
        <v>11.014</v>
      </c>
      <c r="J7" s="64" t="str">
        <f t="shared" si="3"/>
        <v>VERIFICATO</v>
      </c>
    </row>
    <row r="8" spans="1:10" ht="11.25">
      <c r="A8" s="63" t="s">
        <v>87</v>
      </c>
      <c r="B8" s="64">
        <v>5</v>
      </c>
      <c r="C8" s="66">
        <v>-23.9702</v>
      </c>
      <c r="D8" s="65">
        <v>30</v>
      </c>
      <c r="E8" s="65">
        <v>40</v>
      </c>
      <c r="F8" s="64">
        <f t="shared" si="0"/>
        <v>8000</v>
      </c>
      <c r="G8" s="89">
        <v>40</v>
      </c>
      <c r="H8" s="89">
        <f t="shared" si="2"/>
        <v>22.666666666666668</v>
      </c>
      <c r="I8" s="71">
        <f t="shared" si="1"/>
        <v>2.996275</v>
      </c>
      <c r="J8" s="64" t="str">
        <f t="shared" si="3"/>
        <v>VERIFICATO</v>
      </c>
    </row>
    <row r="9" spans="1:10" ht="11.25">
      <c r="A9" s="63" t="s">
        <v>88</v>
      </c>
      <c r="B9" s="64">
        <v>5</v>
      </c>
      <c r="C9" s="66">
        <v>-101.5551</v>
      </c>
      <c r="D9" s="65">
        <v>30</v>
      </c>
      <c r="E9" s="65">
        <v>40</v>
      </c>
      <c r="F9" s="64">
        <f t="shared" si="0"/>
        <v>8000</v>
      </c>
      <c r="G9" s="89">
        <v>40</v>
      </c>
      <c r="H9" s="89">
        <f t="shared" si="2"/>
        <v>22.666666666666668</v>
      </c>
      <c r="I9" s="71">
        <f t="shared" si="1"/>
        <v>12.6943875</v>
      </c>
      <c r="J9" s="64" t="str">
        <f t="shared" si="3"/>
        <v>VERIFICATO</v>
      </c>
    </row>
    <row r="10" spans="1:10" ht="11.25">
      <c r="A10" s="63" t="s">
        <v>89</v>
      </c>
      <c r="B10" s="64">
        <v>5</v>
      </c>
      <c r="C10" s="66">
        <v>-77.9048</v>
      </c>
      <c r="D10" s="65">
        <v>30</v>
      </c>
      <c r="E10" s="65">
        <v>40</v>
      </c>
      <c r="F10" s="64">
        <f t="shared" si="0"/>
        <v>8000</v>
      </c>
      <c r="G10" s="89">
        <v>40</v>
      </c>
      <c r="H10" s="89">
        <f t="shared" si="2"/>
        <v>22.666666666666668</v>
      </c>
      <c r="I10" s="71">
        <f t="shared" si="1"/>
        <v>9.7381</v>
      </c>
      <c r="J10" s="64" t="str">
        <f t="shared" si="3"/>
        <v>VERIFICATO</v>
      </c>
    </row>
    <row r="11" spans="1:10" ht="11.25">
      <c r="A11" s="63" t="s">
        <v>90</v>
      </c>
      <c r="B11" s="64">
        <v>5</v>
      </c>
      <c r="C11" s="66">
        <v>-79.4872</v>
      </c>
      <c r="D11" s="65">
        <v>30</v>
      </c>
      <c r="E11" s="65">
        <v>40</v>
      </c>
      <c r="F11" s="64">
        <f t="shared" si="0"/>
        <v>8000</v>
      </c>
      <c r="G11" s="89">
        <v>40</v>
      </c>
      <c r="H11" s="89">
        <f t="shared" si="2"/>
        <v>22.666666666666668</v>
      </c>
      <c r="I11" s="71">
        <f t="shared" si="1"/>
        <v>9.9359</v>
      </c>
      <c r="J11" s="64" t="str">
        <f t="shared" si="3"/>
        <v>VERIFICATO</v>
      </c>
    </row>
    <row r="12" spans="1:10" ht="11.25">
      <c r="A12" s="63" t="s">
        <v>91</v>
      </c>
      <c r="B12" s="64">
        <v>5</v>
      </c>
      <c r="C12" s="66">
        <v>-85.8973</v>
      </c>
      <c r="D12" s="65">
        <v>30</v>
      </c>
      <c r="E12" s="65">
        <v>40</v>
      </c>
      <c r="F12" s="64">
        <f t="shared" si="0"/>
        <v>8000</v>
      </c>
      <c r="G12" s="89">
        <v>40</v>
      </c>
      <c r="H12" s="89">
        <f t="shared" si="2"/>
        <v>22.666666666666668</v>
      </c>
      <c r="I12" s="71">
        <f t="shared" si="1"/>
        <v>10.7371625</v>
      </c>
      <c r="J12" s="64" t="str">
        <f t="shared" si="3"/>
        <v>VERIFICATO</v>
      </c>
    </row>
    <row r="13" spans="1:10" ht="11.25">
      <c r="A13" s="63" t="s">
        <v>92</v>
      </c>
      <c r="B13" s="64">
        <v>5</v>
      </c>
      <c r="C13" s="66">
        <v>-22.9259</v>
      </c>
      <c r="D13" s="65">
        <v>30</v>
      </c>
      <c r="E13" s="65">
        <v>40</v>
      </c>
      <c r="F13" s="64">
        <f t="shared" si="0"/>
        <v>8000</v>
      </c>
      <c r="G13" s="89">
        <v>40</v>
      </c>
      <c r="H13" s="89">
        <f t="shared" si="2"/>
        <v>22.666666666666668</v>
      </c>
      <c r="I13" s="71">
        <f t="shared" si="1"/>
        <v>2.8657375</v>
      </c>
      <c r="J13" s="64" t="str">
        <f t="shared" si="3"/>
        <v>VERIFICATO</v>
      </c>
    </row>
    <row r="14" spans="1:10" ht="11.25">
      <c r="A14" s="63" t="s">
        <v>93</v>
      </c>
      <c r="B14" s="64">
        <v>5</v>
      </c>
      <c r="C14" s="66">
        <v>-98.487</v>
      </c>
      <c r="D14" s="65">
        <v>30</v>
      </c>
      <c r="E14" s="65">
        <v>40</v>
      </c>
      <c r="F14" s="64">
        <f t="shared" si="0"/>
        <v>8000</v>
      </c>
      <c r="G14" s="89">
        <v>40</v>
      </c>
      <c r="H14" s="89">
        <f t="shared" si="2"/>
        <v>22.666666666666668</v>
      </c>
      <c r="I14" s="71">
        <f t="shared" si="1"/>
        <v>12.310875</v>
      </c>
      <c r="J14" s="64" t="str">
        <f t="shared" si="3"/>
        <v>VERIFICATO</v>
      </c>
    </row>
    <row r="15" spans="1:10" ht="11.25">
      <c r="A15" s="63" t="s">
        <v>94</v>
      </c>
      <c r="B15" s="64">
        <v>5</v>
      </c>
      <c r="C15" s="66">
        <v>-85.6273</v>
      </c>
      <c r="D15" s="65">
        <v>30</v>
      </c>
      <c r="E15" s="65">
        <v>40</v>
      </c>
      <c r="F15" s="64">
        <f t="shared" si="0"/>
        <v>8000</v>
      </c>
      <c r="G15" s="89">
        <v>40</v>
      </c>
      <c r="H15" s="89">
        <f t="shared" si="2"/>
        <v>22.666666666666668</v>
      </c>
      <c r="I15" s="71">
        <f t="shared" si="1"/>
        <v>10.7034125</v>
      </c>
      <c r="J15" s="64" t="str">
        <f t="shared" si="3"/>
        <v>VERIFICATO</v>
      </c>
    </row>
    <row r="16" spans="1:10" ht="11.25">
      <c r="A16" s="63" t="s">
        <v>95</v>
      </c>
      <c r="B16" s="64">
        <v>5</v>
      </c>
      <c r="C16" s="66">
        <v>-22.3911</v>
      </c>
      <c r="D16" s="65">
        <v>30</v>
      </c>
      <c r="E16" s="65">
        <v>40</v>
      </c>
      <c r="F16" s="64">
        <f t="shared" si="0"/>
        <v>8000</v>
      </c>
      <c r="G16" s="89">
        <v>40</v>
      </c>
      <c r="H16" s="89">
        <f t="shared" si="2"/>
        <v>22.666666666666668</v>
      </c>
      <c r="I16" s="71">
        <f t="shared" si="1"/>
        <v>2.7988875</v>
      </c>
      <c r="J16" s="64" t="str">
        <f t="shared" si="3"/>
        <v>VERIFICATO</v>
      </c>
    </row>
    <row r="17" spans="1:10" ht="11.25">
      <c r="A17" s="63" t="s">
        <v>96</v>
      </c>
      <c r="B17" s="64">
        <v>5</v>
      </c>
      <c r="C17" s="66">
        <v>-98.135</v>
      </c>
      <c r="D17" s="65">
        <v>30</v>
      </c>
      <c r="E17" s="65">
        <v>40</v>
      </c>
      <c r="F17" s="64">
        <f t="shared" si="0"/>
        <v>8000</v>
      </c>
      <c r="G17" s="89">
        <v>40</v>
      </c>
      <c r="H17" s="89">
        <f t="shared" si="2"/>
        <v>22.666666666666668</v>
      </c>
      <c r="I17" s="71">
        <f t="shared" si="1"/>
        <v>12.266875</v>
      </c>
      <c r="J17" s="64" t="str">
        <f t="shared" si="3"/>
        <v>VERIFICATO</v>
      </c>
    </row>
    <row r="18" spans="1:10" ht="11.25">
      <c r="A18" s="63" t="s">
        <v>97</v>
      </c>
      <c r="B18" s="64">
        <v>5</v>
      </c>
      <c r="C18" s="66">
        <v>-85.1565</v>
      </c>
      <c r="D18" s="65">
        <v>30</v>
      </c>
      <c r="E18" s="65">
        <v>40</v>
      </c>
      <c r="F18" s="64">
        <f t="shared" si="0"/>
        <v>8000</v>
      </c>
      <c r="G18" s="89">
        <v>40</v>
      </c>
      <c r="H18" s="89">
        <f t="shared" si="2"/>
        <v>22.666666666666668</v>
      </c>
      <c r="I18" s="71">
        <f t="shared" si="1"/>
        <v>10.6445625</v>
      </c>
      <c r="J18" s="64" t="str">
        <f t="shared" si="3"/>
        <v>VERIFICATO</v>
      </c>
    </row>
    <row r="19" spans="1:10" ht="11.25">
      <c r="A19" s="63" t="s">
        <v>98</v>
      </c>
      <c r="B19" s="64">
        <v>5</v>
      </c>
      <c r="C19" s="66">
        <v>-22.1259</v>
      </c>
      <c r="D19" s="65">
        <v>30</v>
      </c>
      <c r="E19" s="65">
        <v>40</v>
      </c>
      <c r="F19" s="64">
        <f t="shared" si="0"/>
        <v>8000</v>
      </c>
      <c r="G19" s="89">
        <v>40</v>
      </c>
      <c r="H19" s="89">
        <f t="shared" si="2"/>
        <v>22.666666666666668</v>
      </c>
      <c r="I19" s="71">
        <f t="shared" si="1"/>
        <v>2.7657375</v>
      </c>
      <c r="J19" s="64" t="str">
        <f t="shared" si="3"/>
        <v>VERIFICATO</v>
      </c>
    </row>
    <row r="20" spans="1:10" ht="11.25">
      <c r="A20" s="63" t="s">
        <v>99</v>
      </c>
      <c r="B20" s="64">
        <v>5</v>
      </c>
      <c r="C20" s="66">
        <v>-101.8576</v>
      </c>
      <c r="D20" s="65">
        <v>30</v>
      </c>
      <c r="E20" s="65">
        <v>40</v>
      </c>
      <c r="F20" s="64">
        <f t="shared" si="0"/>
        <v>8000</v>
      </c>
      <c r="G20" s="89">
        <v>40</v>
      </c>
      <c r="H20" s="89">
        <f t="shared" si="2"/>
        <v>22.666666666666668</v>
      </c>
      <c r="I20" s="71">
        <f t="shared" si="1"/>
        <v>12.7322</v>
      </c>
      <c r="J20" s="64" t="str">
        <f t="shared" si="3"/>
        <v>VERIFICATO</v>
      </c>
    </row>
    <row r="21" spans="1:10" ht="11.25">
      <c r="A21" s="63" t="s">
        <v>100</v>
      </c>
      <c r="B21" s="64">
        <v>5</v>
      </c>
      <c r="C21" s="66">
        <v>-80.4113</v>
      </c>
      <c r="D21" s="65">
        <v>30</v>
      </c>
      <c r="E21" s="65">
        <v>40</v>
      </c>
      <c r="F21" s="64">
        <f t="shared" si="0"/>
        <v>8000</v>
      </c>
      <c r="G21" s="89">
        <v>40</v>
      </c>
      <c r="H21" s="89">
        <f t="shared" si="2"/>
        <v>22.666666666666668</v>
      </c>
      <c r="I21" s="71">
        <f t="shared" si="1"/>
        <v>10.0514125</v>
      </c>
      <c r="J21" s="64" t="str">
        <f t="shared" si="3"/>
        <v>VERIFICATO</v>
      </c>
    </row>
    <row r="22" spans="1:10" ht="11.25">
      <c r="A22" s="63" t="s">
        <v>101</v>
      </c>
      <c r="B22" s="64">
        <v>5</v>
      </c>
      <c r="C22" s="66">
        <v>-81.2585</v>
      </c>
      <c r="D22" s="65">
        <v>30</v>
      </c>
      <c r="E22" s="65">
        <v>40</v>
      </c>
      <c r="F22" s="64">
        <f t="shared" si="0"/>
        <v>8000</v>
      </c>
      <c r="G22" s="89">
        <v>40</v>
      </c>
      <c r="H22" s="89">
        <f t="shared" si="2"/>
        <v>22.666666666666668</v>
      </c>
      <c r="I22" s="71">
        <f t="shared" si="1"/>
        <v>10.1573125</v>
      </c>
      <c r="J22" s="64" t="str">
        <f t="shared" si="3"/>
        <v>VERIFICATO</v>
      </c>
    </row>
    <row r="23" spans="1:10" ht="11.25">
      <c r="A23" s="63" t="s">
        <v>102</v>
      </c>
      <c r="B23" s="64">
        <v>5</v>
      </c>
      <c r="C23" s="66">
        <v>-85.9697</v>
      </c>
      <c r="D23" s="65">
        <v>30</v>
      </c>
      <c r="E23" s="65">
        <v>40</v>
      </c>
      <c r="F23" s="64">
        <f t="shared" si="0"/>
        <v>8000</v>
      </c>
      <c r="G23" s="89">
        <v>40</v>
      </c>
      <c r="H23" s="89">
        <f t="shared" si="2"/>
        <v>22.666666666666668</v>
      </c>
      <c r="I23" s="71">
        <f t="shared" si="1"/>
        <v>10.7462125</v>
      </c>
      <c r="J23" s="64" t="str">
        <f t="shared" si="3"/>
        <v>VERIFICATO</v>
      </c>
    </row>
    <row r="24" spans="1:10" ht="11.25">
      <c r="A24" s="63" t="s">
        <v>103</v>
      </c>
      <c r="B24" s="64">
        <v>5</v>
      </c>
      <c r="C24" s="66">
        <v>-26.8673</v>
      </c>
      <c r="D24" s="65">
        <v>30</v>
      </c>
      <c r="E24" s="65">
        <v>40</v>
      </c>
      <c r="F24" s="64">
        <f t="shared" si="0"/>
        <v>8000</v>
      </c>
      <c r="G24" s="89">
        <v>40</v>
      </c>
      <c r="H24" s="89">
        <f t="shared" si="2"/>
        <v>22.666666666666668</v>
      </c>
      <c r="I24" s="71">
        <f t="shared" si="1"/>
        <v>3.3584125</v>
      </c>
      <c r="J24" s="64" t="str">
        <f t="shared" si="3"/>
        <v>VERIFICATO</v>
      </c>
    </row>
    <row r="25" spans="1:10" ht="11.25">
      <c r="A25" s="63" t="s">
        <v>104</v>
      </c>
      <c r="B25" s="64">
        <v>5</v>
      </c>
      <c r="C25" s="66">
        <v>-100.514</v>
      </c>
      <c r="D25" s="65">
        <v>30</v>
      </c>
      <c r="E25" s="65">
        <v>40</v>
      </c>
      <c r="F25" s="64">
        <f t="shared" si="0"/>
        <v>8000</v>
      </c>
      <c r="G25" s="89">
        <v>40</v>
      </c>
      <c r="H25" s="89">
        <f t="shared" si="2"/>
        <v>22.666666666666668</v>
      </c>
      <c r="I25" s="71">
        <f t="shared" si="1"/>
        <v>12.56425</v>
      </c>
      <c r="J25" s="64" t="str">
        <f t="shared" si="3"/>
        <v>VERIFICATO</v>
      </c>
    </row>
    <row r="26" spans="1:10" ht="11.25">
      <c r="A26" s="63" t="s">
        <v>105</v>
      </c>
      <c r="B26" s="64">
        <v>5</v>
      </c>
      <c r="C26" s="66">
        <v>-78.6011</v>
      </c>
      <c r="D26" s="65">
        <v>30</v>
      </c>
      <c r="E26" s="65">
        <v>40</v>
      </c>
      <c r="F26" s="64">
        <f t="shared" si="0"/>
        <v>8000</v>
      </c>
      <c r="G26" s="89">
        <v>40</v>
      </c>
      <c r="H26" s="89">
        <f t="shared" si="2"/>
        <v>22.666666666666668</v>
      </c>
      <c r="I26" s="71">
        <f t="shared" si="1"/>
        <v>9.8251375</v>
      </c>
      <c r="J26" s="64" t="str">
        <f t="shared" si="3"/>
        <v>VERIFICATO</v>
      </c>
    </row>
    <row r="27" spans="1:10" ht="11.25">
      <c r="A27" s="63" t="s">
        <v>106</v>
      </c>
      <c r="B27" s="64">
        <v>5</v>
      </c>
      <c r="C27" s="66">
        <v>-79.5977</v>
      </c>
      <c r="D27" s="65">
        <v>30</v>
      </c>
      <c r="E27" s="65">
        <v>40</v>
      </c>
      <c r="F27" s="64">
        <f t="shared" si="0"/>
        <v>8000</v>
      </c>
      <c r="G27" s="89">
        <v>40</v>
      </c>
      <c r="H27" s="89">
        <f t="shared" si="2"/>
        <v>22.666666666666668</v>
      </c>
      <c r="I27" s="71">
        <f t="shared" si="1"/>
        <v>9.9497125</v>
      </c>
      <c r="J27" s="64" t="str">
        <f t="shared" si="3"/>
        <v>VERIFICATO</v>
      </c>
    </row>
    <row r="28" spans="1:10" ht="11.25">
      <c r="A28" s="63" t="s">
        <v>107</v>
      </c>
      <c r="B28" s="64">
        <v>5</v>
      </c>
      <c r="C28" s="66">
        <v>-84.0512</v>
      </c>
      <c r="D28" s="65">
        <v>30</v>
      </c>
      <c r="E28" s="65">
        <v>40</v>
      </c>
      <c r="F28" s="64">
        <f t="shared" si="0"/>
        <v>8000</v>
      </c>
      <c r="G28" s="89">
        <v>40</v>
      </c>
      <c r="H28" s="89">
        <f t="shared" si="2"/>
        <v>22.666666666666668</v>
      </c>
      <c r="I28" s="71">
        <f t="shared" si="1"/>
        <v>10.5064</v>
      </c>
      <c r="J28" s="64" t="str">
        <f t="shared" si="3"/>
        <v>VERIFICATO</v>
      </c>
    </row>
    <row r="29" spans="1:10" ht="11.25">
      <c r="A29" s="63" t="s">
        <v>108</v>
      </c>
      <c r="B29" s="64">
        <v>5</v>
      </c>
      <c r="C29" s="66">
        <v>-25.9648</v>
      </c>
      <c r="D29" s="65">
        <v>30</v>
      </c>
      <c r="E29" s="65">
        <v>40</v>
      </c>
      <c r="F29" s="64">
        <f t="shared" si="0"/>
        <v>8000</v>
      </c>
      <c r="G29" s="89">
        <v>40</v>
      </c>
      <c r="H29" s="89">
        <f t="shared" si="2"/>
        <v>22.666666666666668</v>
      </c>
      <c r="I29" s="71">
        <f t="shared" si="1"/>
        <v>3.2456</v>
      </c>
      <c r="J29" s="64" t="str">
        <f t="shared" si="3"/>
        <v>VERIFICATO</v>
      </c>
    </row>
    <row r="30" spans="1:10" ht="11.25">
      <c r="A30" s="63" t="s">
        <v>109</v>
      </c>
      <c r="B30" s="64">
        <v>5</v>
      </c>
      <c r="C30" s="66">
        <v>-97.9458</v>
      </c>
      <c r="D30" s="65">
        <v>30</v>
      </c>
      <c r="E30" s="65">
        <v>40</v>
      </c>
      <c r="F30" s="64">
        <f t="shared" si="0"/>
        <v>8000</v>
      </c>
      <c r="G30" s="89">
        <v>40</v>
      </c>
      <c r="H30" s="89">
        <f t="shared" si="2"/>
        <v>22.666666666666668</v>
      </c>
      <c r="I30" s="71">
        <f t="shared" si="1"/>
        <v>12.243225</v>
      </c>
      <c r="J30" s="64" t="str">
        <f t="shared" si="3"/>
        <v>VERIFICATO</v>
      </c>
    </row>
    <row r="31" spans="1:10" ht="11.25">
      <c r="A31" s="63" t="s">
        <v>110</v>
      </c>
      <c r="B31" s="64">
        <v>5</v>
      </c>
      <c r="C31" s="66">
        <v>-84.4153</v>
      </c>
      <c r="D31" s="65">
        <v>30</v>
      </c>
      <c r="E31" s="65">
        <v>40</v>
      </c>
      <c r="F31" s="64">
        <f t="shared" si="0"/>
        <v>8000</v>
      </c>
      <c r="G31" s="89">
        <v>40</v>
      </c>
      <c r="H31" s="89">
        <f t="shared" si="2"/>
        <v>22.666666666666668</v>
      </c>
      <c r="I31" s="71">
        <f t="shared" si="1"/>
        <v>10.5519125</v>
      </c>
      <c r="J31" s="64" t="str">
        <f t="shared" si="3"/>
        <v>VERIFICATO</v>
      </c>
    </row>
    <row r="32" spans="1:10" ht="11.25">
      <c r="A32" s="63" t="s">
        <v>111</v>
      </c>
      <c r="B32" s="64">
        <v>5</v>
      </c>
      <c r="C32" s="66">
        <v>-25.4152</v>
      </c>
      <c r="D32" s="65">
        <v>30</v>
      </c>
      <c r="E32" s="65">
        <v>40</v>
      </c>
      <c r="F32" s="64">
        <f t="shared" si="0"/>
        <v>8000</v>
      </c>
      <c r="G32" s="89">
        <v>40</v>
      </c>
      <c r="H32" s="89">
        <f t="shared" si="2"/>
        <v>22.666666666666668</v>
      </c>
      <c r="I32" s="71">
        <f t="shared" si="1"/>
        <v>3.1769</v>
      </c>
      <c r="J32" s="64" t="str">
        <f t="shared" si="3"/>
        <v>VERIFICATO</v>
      </c>
    </row>
    <row r="33" spans="1:10" ht="11.25">
      <c r="A33" s="63" t="s">
        <v>112</v>
      </c>
      <c r="B33" s="64">
        <v>5</v>
      </c>
      <c r="C33" s="66">
        <v>-97.6893</v>
      </c>
      <c r="D33" s="65">
        <v>30</v>
      </c>
      <c r="E33" s="65">
        <v>40</v>
      </c>
      <c r="F33" s="64">
        <f t="shared" si="0"/>
        <v>8000</v>
      </c>
      <c r="G33" s="89">
        <v>40</v>
      </c>
      <c r="H33" s="89">
        <f t="shared" si="2"/>
        <v>22.666666666666668</v>
      </c>
      <c r="I33" s="71">
        <f t="shared" si="1"/>
        <v>12.2111625</v>
      </c>
      <c r="J33" s="64" t="str">
        <f t="shared" si="3"/>
        <v>VERIFICATO</v>
      </c>
    </row>
    <row r="34" spans="1:10" ht="11.25">
      <c r="A34" s="63" t="s">
        <v>113</v>
      </c>
      <c r="B34" s="64">
        <v>5</v>
      </c>
      <c r="C34" s="66">
        <v>-84.0407</v>
      </c>
      <c r="D34" s="65">
        <v>30</v>
      </c>
      <c r="E34" s="65">
        <v>40</v>
      </c>
      <c r="F34" s="64">
        <f t="shared" si="0"/>
        <v>8000</v>
      </c>
      <c r="G34" s="89">
        <v>40</v>
      </c>
      <c r="H34" s="89">
        <f aca="true" t="shared" si="4" ref="H34:H67">0.85*G34/1.5</f>
        <v>22.666666666666668</v>
      </c>
      <c r="I34" s="71">
        <f t="shared" si="1"/>
        <v>10.5050875</v>
      </c>
      <c r="J34" s="64" t="str">
        <f t="shared" si="3"/>
        <v>VERIFICATO</v>
      </c>
    </row>
    <row r="35" spans="1:10" ht="11.25">
      <c r="A35" s="63" t="s">
        <v>114</v>
      </c>
      <c r="B35" s="64">
        <v>5</v>
      </c>
      <c r="C35" s="66">
        <v>-25.2333</v>
      </c>
      <c r="D35" s="65">
        <v>30</v>
      </c>
      <c r="E35" s="65">
        <v>40</v>
      </c>
      <c r="F35" s="64">
        <f t="shared" si="0"/>
        <v>8000</v>
      </c>
      <c r="G35" s="89">
        <v>40</v>
      </c>
      <c r="H35" s="89">
        <f t="shared" si="4"/>
        <v>22.666666666666668</v>
      </c>
      <c r="I35" s="71">
        <f t="shared" si="1"/>
        <v>3.1541625</v>
      </c>
      <c r="J35" s="64" t="str">
        <f t="shared" si="3"/>
        <v>VERIFICATO</v>
      </c>
    </row>
    <row r="36" spans="1:10" ht="11.25">
      <c r="A36" s="63" t="s">
        <v>115</v>
      </c>
      <c r="B36" s="64">
        <v>5</v>
      </c>
      <c r="C36" s="66">
        <v>-100.8151</v>
      </c>
      <c r="D36" s="65">
        <v>30</v>
      </c>
      <c r="E36" s="65">
        <v>40</v>
      </c>
      <c r="F36" s="64">
        <f t="shared" si="0"/>
        <v>8000</v>
      </c>
      <c r="G36" s="89">
        <v>40</v>
      </c>
      <c r="H36" s="89">
        <f t="shared" si="4"/>
        <v>22.666666666666668</v>
      </c>
      <c r="I36" s="71">
        <f t="shared" si="1"/>
        <v>12.6018875</v>
      </c>
      <c r="J36" s="64" t="str">
        <f t="shared" si="3"/>
        <v>VERIFICATO</v>
      </c>
    </row>
    <row r="37" spans="1:10" ht="11.25">
      <c r="A37" s="63" t="s">
        <v>116</v>
      </c>
      <c r="B37" s="64">
        <v>5</v>
      </c>
      <c r="C37" s="66">
        <v>-79.3601</v>
      </c>
      <c r="D37" s="65">
        <v>30</v>
      </c>
      <c r="E37" s="65">
        <v>40</v>
      </c>
      <c r="F37" s="64">
        <f t="shared" si="0"/>
        <v>8000</v>
      </c>
      <c r="G37" s="89">
        <v>40</v>
      </c>
      <c r="H37" s="89">
        <f t="shared" si="4"/>
        <v>22.666666666666668</v>
      </c>
      <c r="I37" s="71">
        <f t="shared" si="1"/>
        <v>9.9200125</v>
      </c>
      <c r="J37" s="64" t="str">
        <f t="shared" si="3"/>
        <v>VERIFICATO</v>
      </c>
    </row>
    <row r="38" spans="1:10" ht="11.25">
      <c r="A38" s="63" t="s">
        <v>117</v>
      </c>
      <c r="B38" s="64">
        <v>5</v>
      </c>
      <c r="C38" s="66">
        <v>-79.7923</v>
      </c>
      <c r="D38" s="65">
        <v>30</v>
      </c>
      <c r="E38" s="65">
        <v>40</v>
      </c>
      <c r="F38" s="64">
        <f t="shared" si="0"/>
        <v>8000</v>
      </c>
      <c r="G38" s="89">
        <v>40</v>
      </c>
      <c r="H38" s="89">
        <f t="shared" si="4"/>
        <v>22.666666666666668</v>
      </c>
      <c r="I38" s="71">
        <f t="shared" si="1"/>
        <v>9.9740375</v>
      </c>
      <c r="J38" s="64" t="str">
        <f t="shared" si="3"/>
        <v>VERIFICATO</v>
      </c>
    </row>
    <row r="39" spans="1:10" ht="11.25">
      <c r="A39" s="63" t="s">
        <v>118</v>
      </c>
      <c r="B39" s="64">
        <v>5</v>
      </c>
      <c r="C39" s="66">
        <v>-83.6778</v>
      </c>
      <c r="D39" s="65">
        <v>30</v>
      </c>
      <c r="E39" s="65">
        <v>40</v>
      </c>
      <c r="F39" s="64">
        <f t="shared" si="0"/>
        <v>8000</v>
      </c>
      <c r="G39" s="89">
        <v>40</v>
      </c>
      <c r="H39" s="89">
        <f t="shared" si="4"/>
        <v>22.666666666666668</v>
      </c>
      <c r="I39" s="71">
        <f t="shared" si="1"/>
        <v>10.459725</v>
      </c>
      <c r="J39" s="64" t="str">
        <f t="shared" si="3"/>
        <v>VERIFICATO</v>
      </c>
    </row>
    <row r="40" spans="1:10" ht="11.25">
      <c r="A40" s="63" t="s">
        <v>119</v>
      </c>
      <c r="B40" s="64">
        <v>5</v>
      </c>
      <c r="C40" s="66">
        <v>-26.7985</v>
      </c>
      <c r="D40" s="65">
        <v>30</v>
      </c>
      <c r="E40" s="65">
        <v>40</v>
      </c>
      <c r="F40" s="64">
        <f t="shared" si="0"/>
        <v>8000</v>
      </c>
      <c r="G40" s="89">
        <v>40</v>
      </c>
      <c r="H40" s="89">
        <f t="shared" si="4"/>
        <v>22.666666666666668</v>
      </c>
      <c r="I40" s="71">
        <f t="shared" si="1"/>
        <v>3.3498125</v>
      </c>
      <c r="J40" s="64" t="str">
        <f t="shared" si="3"/>
        <v>VERIFICATO</v>
      </c>
    </row>
    <row r="41" spans="1:10" ht="11.25">
      <c r="A41" s="63" t="s">
        <v>120</v>
      </c>
      <c r="B41" s="64">
        <v>5</v>
      </c>
      <c r="C41" s="66">
        <v>-100.1946</v>
      </c>
      <c r="D41" s="65">
        <v>30</v>
      </c>
      <c r="E41" s="65">
        <v>40</v>
      </c>
      <c r="F41" s="64">
        <f t="shared" si="0"/>
        <v>8000</v>
      </c>
      <c r="G41" s="89">
        <v>40</v>
      </c>
      <c r="H41" s="89">
        <f t="shared" si="4"/>
        <v>22.666666666666668</v>
      </c>
      <c r="I41" s="71">
        <f t="shared" si="1"/>
        <v>12.524325</v>
      </c>
      <c r="J41" s="64" t="str">
        <f t="shared" si="3"/>
        <v>VERIFICATO</v>
      </c>
    </row>
    <row r="42" spans="1:10" ht="11.25">
      <c r="A42" s="63" t="s">
        <v>121</v>
      </c>
      <c r="B42" s="64">
        <v>5</v>
      </c>
      <c r="C42" s="66">
        <v>-78.672</v>
      </c>
      <c r="D42" s="65">
        <v>30</v>
      </c>
      <c r="E42" s="65">
        <v>40</v>
      </c>
      <c r="F42" s="64">
        <f t="shared" si="0"/>
        <v>8000</v>
      </c>
      <c r="G42" s="89">
        <v>40</v>
      </c>
      <c r="H42" s="89">
        <f t="shared" si="4"/>
        <v>22.666666666666668</v>
      </c>
      <c r="I42" s="71">
        <f t="shared" si="1"/>
        <v>9.834</v>
      </c>
      <c r="J42" s="64" t="str">
        <f t="shared" si="3"/>
        <v>VERIFICATO</v>
      </c>
    </row>
    <row r="43" spans="1:10" ht="11.25">
      <c r="A43" s="63" t="s">
        <v>122</v>
      </c>
      <c r="B43" s="64">
        <v>5</v>
      </c>
      <c r="C43" s="66">
        <v>-79.4311</v>
      </c>
      <c r="D43" s="65">
        <v>30</v>
      </c>
      <c r="E43" s="65">
        <v>40</v>
      </c>
      <c r="F43" s="64">
        <f t="shared" si="0"/>
        <v>8000</v>
      </c>
      <c r="G43" s="89">
        <v>40</v>
      </c>
      <c r="H43" s="89">
        <f t="shared" si="4"/>
        <v>22.666666666666668</v>
      </c>
      <c r="I43" s="71">
        <f t="shared" si="1"/>
        <v>9.9288875</v>
      </c>
      <c r="J43" s="64" t="str">
        <f t="shared" si="3"/>
        <v>VERIFICATO</v>
      </c>
    </row>
    <row r="44" spans="1:10" ht="11.25">
      <c r="A44" s="63" t="s">
        <v>123</v>
      </c>
      <c r="B44" s="64">
        <v>5</v>
      </c>
      <c r="C44" s="66">
        <v>-82.7511</v>
      </c>
      <c r="D44" s="65">
        <v>30</v>
      </c>
      <c r="E44" s="65">
        <v>40</v>
      </c>
      <c r="F44" s="64">
        <f t="shared" si="0"/>
        <v>8000</v>
      </c>
      <c r="G44" s="89">
        <v>40</v>
      </c>
      <c r="H44" s="89">
        <f t="shared" si="4"/>
        <v>22.666666666666668</v>
      </c>
      <c r="I44" s="71">
        <f t="shared" si="1"/>
        <v>10.3438875</v>
      </c>
      <c r="J44" s="64" t="str">
        <f t="shared" si="3"/>
        <v>VERIFICATO</v>
      </c>
    </row>
    <row r="45" spans="1:10" ht="11.25">
      <c r="A45" s="63" t="s">
        <v>124</v>
      </c>
      <c r="B45" s="64">
        <v>5</v>
      </c>
      <c r="C45" s="66">
        <v>-26.4223</v>
      </c>
      <c r="D45" s="65">
        <v>30</v>
      </c>
      <c r="E45" s="65">
        <v>40</v>
      </c>
      <c r="F45" s="64">
        <f t="shared" si="0"/>
        <v>8000</v>
      </c>
      <c r="G45" s="89">
        <v>40</v>
      </c>
      <c r="H45" s="89">
        <f t="shared" si="4"/>
        <v>22.666666666666668</v>
      </c>
      <c r="I45" s="71">
        <f t="shared" si="1"/>
        <v>3.3027875</v>
      </c>
      <c r="J45" s="64" t="str">
        <f t="shared" si="3"/>
        <v>VERIFICATO</v>
      </c>
    </row>
    <row r="46" spans="1:10" ht="11.25">
      <c r="A46" s="63" t="s">
        <v>125</v>
      </c>
      <c r="B46" s="64">
        <v>5</v>
      </c>
      <c r="C46" s="66">
        <v>-97.7736</v>
      </c>
      <c r="D46" s="65">
        <v>30</v>
      </c>
      <c r="E46" s="65">
        <v>40</v>
      </c>
      <c r="F46" s="64">
        <f t="shared" si="0"/>
        <v>8000</v>
      </c>
      <c r="G46" s="89">
        <v>40</v>
      </c>
      <c r="H46" s="89">
        <f t="shared" si="4"/>
        <v>22.666666666666668</v>
      </c>
      <c r="I46" s="71">
        <f t="shared" si="1"/>
        <v>12.2217</v>
      </c>
      <c r="J46" s="64" t="str">
        <f t="shared" si="3"/>
        <v>VERIFICATO</v>
      </c>
    </row>
    <row r="47" spans="1:10" ht="11.25">
      <c r="A47" s="63" t="s">
        <v>126</v>
      </c>
      <c r="B47" s="64">
        <v>5</v>
      </c>
      <c r="C47" s="66">
        <v>-83.6516</v>
      </c>
      <c r="D47" s="65">
        <v>30</v>
      </c>
      <c r="E47" s="65">
        <v>40</v>
      </c>
      <c r="F47" s="64">
        <f t="shared" si="0"/>
        <v>8000</v>
      </c>
      <c r="G47" s="89">
        <v>40</v>
      </c>
      <c r="H47" s="89">
        <f t="shared" si="4"/>
        <v>22.666666666666668</v>
      </c>
      <c r="I47" s="71">
        <f t="shared" si="1"/>
        <v>10.45645</v>
      </c>
      <c r="J47" s="64" t="str">
        <f t="shared" si="3"/>
        <v>VERIFICATO</v>
      </c>
    </row>
    <row r="48" spans="1:10" ht="11.25">
      <c r="A48" s="63" t="s">
        <v>127</v>
      </c>
      <c r="B48" s="64">
        <v>5</v>
      </c>
      <c r="C48" s="66">
        <v>-25.7917</v>
      </c>
      <c r="D48" s="65">
        <v>30</v>
      </c>
      <c r="E48" s="65">
        <v>40</v>
      </c>
      <c r="F48" s="64">
        <f t="shared" si="0"/>
        <v>8000</v>
      </c>
      <c r="G48" s="89">
        <v>40</v>
      </c>
      <c r="H48" s="89">
        <f t="shared" si="4"/>
        <v>22.666666666666668</v>
      </c>
      <c r="I48" s="71">
        <f t="shared" si="1"/>
        <v>3.2239625</v>
      </c>
      <c r="J48" s="64" t="str">
        <f t="shared" si="3"/>
        <v>VERIFICATO</v>
      </c>
    </row>
    <row r="49" spans="1:10" ht="11.25">
      <c r="A49" s="63" t="s">
        <v>128</v>
      </c>
      <c r="B49" s="64">
        <v>5</v>
      </c>
      <c r="C49" s="66">
        <v>-97.6376</v>
      </c>
      <c r="D49" s="65">
        <v>30</v>
      </c>
      <c r="E49" s="65">
        <v>40</v>
      </c>
      <c r="F49" s="64">
        <f t="shared" si="0"/>
        <v>8000</v>
      </c>
      <c r="G49" s="89">
        <v>40</v>
      </c>
      <c r="H49" s="89">
        <f t="shared" si="4"/>
        <v>22.666666666666668</v>
      </c>
      <c r="I49" s="71">
        <f t="shared" si="1"/>
        <v>12.2047</v>
      </c>
      <c r="J49" s="64" t="str">
        <f t="shared" si="3"/>
        <v>VERIFICATO</v>
      </c>
    </row>
    <row r="50" spans="1:10" ht="11.25">
      <c r="A50" s="63" t="s">
        <v>129</v>
      </c>
      <c r="B50" s="64">
        <v>5</v>
      </c>
      <c r="C50" s="66">
        <v>-83.4423</v>
      </c>
      <c r="D50" s="65">
        <v>30</v>
      </c>
      <c r="E50" s="65">
        <v>40</v>
      </c>
      <c r="F50" s="64">
        <f t="shared" si="0"/>
        <v>8000</v>
      </c>
      <c r="G50" s="89">
        <v>40</v>
      </c>
      <c r="H50" s="89">
        <f t="shared" si="4"/>
        <v>22.666666666666668</v>
      </c>
      <c r="I50" s="71">
        <f t="shared" si="1"/>
        <v>10.4302875</v>
      </c>
      <c r="J50" s="64" t="str">
        <f t="shared" si="3"/>
        <v>VERIFICATO</v>
      </c>
    </row>
    <row r="51" spans="1:10" ht="11.25">
      <c r="A51" s="63" t="s">
        <v>130</v>
      </c>
      <c r="B51" s="64">
        <v>5</v>
      </c>
      <c r="C51" s="66">
        <v>-25.6906</v>
      </c>
      <c r="D51" s="65">
        <v>30</v>
      </c>
      <c r="E51" s="65">
        <v>40</v>
      </c>
      <c r="F51" s="64">
        <f t="shared" si="0"/>
        <v>8000</v>
      </c>
      <c r="G51" s="89">
        <v>40</v>
      </c>
      <c r="H51" s="89">
        <f t="shared" si="4"/>
        <v>22.666666666666668</v>
      </c>
      <c r="I51" s="71">
        <f t="shared" si="1"/>
        <v>3.211325</v>
      </c>
      <c r="J51" s="64" t="str">
        <f t="shared" si="3"/>
        <v>VERIFICATO</v>
      </c>
    </row>
    <row r="52" spans="1:10" ht="11.25">
      <c r="A52" s="63" t="s">
        <v>131</v>
      </c>
      <c r="B52" s="64">
        <v>5</v>
      </c>
      <c r="C52" s="66">
        <v>-100.8598</v>
      </c>
      <c r="D52" s="65">
        <v>30</v>
      </c>
      <c r="E52" s="65">
        <v>40</v>
      </c>
      <c r="F52" s="64">
        <f t="shared" si="0"/>
        <v>8000</v>
      </c>
      <c r="G52" s="89">
        <v>40</v>
      </c>
      <c r="H52" s="89">
        <f t="shared" si="4"/>
        <v>22.666666666666668</v>
      </c>
      <c r="I52" s="71">
        <f t="shared" si="1"/>
        <v>12.607475</v>
      </c>
      <c r="J52" s="64" t="str">
        <f t="shared" si="3"/>
        <v>VERIFICATO</v>
      </c>
    </row>
    <row r="53" spans="1:10" ht="11.25">
      <c r="A53" s="63" t="s">
        <v>132</v>
      </c>
      <c r="B53" s="64">
        <v>5</v>
      </c>
      <c r="C53" s="66">
        <v>-76.9631</v>
      </c>
      <c r="D53" s="65">
        <v>30</v>
      </c>
      <c r="E53" s="65">
        <v>40</v>
      </c>
      <c r="F53" s="64">
        <f t="shared" si="0"/>
        <v>8000</v>
      </c>
      <c r="G53" s="89">
        <v>40</v>
      </c>
      <c r="H53" s="89">
        <f t="shared" si="4"/>
        <v>22.666666666666668</v>
      </c>
      <c r="I53" s="71">
        <f t="shared" si="1"/>
        <v>9.6203875</v>
      </c>
      <c r="J53" s="64" t="str">
        <f t="shared" si="3"/>
        <v>VERIFICATO</v>
      </c>
    </row>
    <row r="54" spans="1:10" ht="11.25">
      <c r="A54" s="63" t="s">
        <v>133</v>
      </c>
      <c r="B54" s="64">
        <v>5</v>
      </c>
      <c r="C54" s="66">
        <v>-78.3077</v>
      </c>
      <c r="D54" s="65">
        <v>30</v>
      </c>
      <c r="E54" s="65">
        <v>40</v>
      </c>
      <c r="F54" s="64">
        <f t="shared" si="0"/>
        <v>8000</v>
      </c>
      <c r="G54" s="89">
        <v>40</v>
      </c>
      <c r="H54" s="89">
        <f t="shared" si="4"/>
        <v>22.666666666666668</v>
      </c>
      <c r="I54" s="71">
        <f t="shared" si="1"/>
        <v>9.7884625</v>
      </c>
      <c r="J54" s="64" t="str">
        <f t="shared" si="3"/>
        <v>VERIFICATO</v>
      </c>
    </row>
    <row r="55" spans="1:10" ht="11.25">
      <c r="A55" s="63" t="s">
        <v>134</v>
      </c>
      <c r="B55" s="64">
        <v>5</v>
      </c>
      <c r="C55" s="66">
        <v>-87.7019</v>
      </c>
      <c r="D55" s="65">
        <v>30</v>
      </c>
      <c r="E55" s="65">
        <v>40</v>
      </c>
      <c r="F55" s="64">
        <f t="shared" si="0"/>
        <v>8000</v>
      </c>
      <c r="G55" s="89">
        <v>40</v>
      </c>
      <c r="H55" s="89">
        <f t="shared" si="4"/>
        <v>22.666666666666668</v>
      </c>
      <c r="I55" s="71">
        <f t="shared" si="1"/>
        <v>10.9627375</v>
      </c>
      <c r="J55" s="64" t="str">
        <f t="shared" si="3"/>
        <v>VERIFICATO</v>
      </c>
    </row>
    <row r="56" spans="1:10" ht="11.25">
      <c r="A56" s="63" t="s">
        <v>135</v>
      </c>
      <c r="B56" s="64">
        <v>5</v>
      </c>
      <c r="C56" s="66">
        <v>-14.7829</v>
      </c>
      <c r="D56" s="65">
        <v>30</v>
      </c>
      <c r="E56" s="65">
        <v>40</v>
      </c>
      <c r="F56" s="64">
        <f t="shared" si="0"/>
        <v>8000</v>
      </c>
      <c r="G56" s="89">
        <v>40</v>
      </c>
      <c r="H56" s="89">
        <f t="shared" si="4"/>
        <v>22.666666666666668</v>
      </c>
      <c r="I56" s="71">
        <f t="shared" si="1"/>
        <v>1.8478625</v>
      </c>
      <c r="J56" s="64" t="str">
        <f t="shared" si="3"/>
        <v>VERIFICATO</v>
      </c>
    </row>
    <row r="57" spans="1:10" ht="11.25">
      <c r="A57" s="63" t="s">
        <v>136</v>
      </c>
      <c r="B57" s="64">
        <v>5</v>
      </c>
      <c r="C57" s="66">
        <v>-100.7539</v>
      </c>
      <c r="D57" s="65">
        <v>30</v>
      </c>
      <c r="E57" s="65">
        <v>40</v>
      </c>
      <c r="F57" s="64">
        <f t="shared" si="0"/>
        <v>8000</v>
      </c>
      <c r="G57" s="89">
        <v>40</v>
      </c>
      <c r="H57" s="89">
        <f t="shared" si="4"/>
        <v>22.666666666666668</v>
      </c>
      <c r="I57" s="71">
        <f t="shared" si="1"/>
        <v>12.5942375</v>
      </c>
      <c r="J57" s="64" t="str">
        <f t="shared" si="3"/>
        <v>VERIFICATO</v>
      </c>
    </row>
    <row r="58" spans="1:10" ht="11.25">
      <c r="A58" s="63" t="s">
        <v>137</v>
      </c>
      <c r="B58" s="64">
        <v>5</v>
      </c>
      <c r="C58" s="66">
        <v>-76.9651</v>
      </c>
      <c r="D58" s="65">
        <v>30</v>
      </c>
      <c r="E58" s="65">
        <v>40</v>
      </c>
      <c r="F58" s="64">
        <f t="shared" si="0"/>
        <v>8000</v>
      </c>
      <c r="G58" s="89">
        <v>40</v>
      </c>
      <c r="H58" s="89">
        <f t="shared" si="4"/>
        <v>22.666666666666668</v>
      </c>
      <c r="I58" s="71">
        <f t="shared" si="1"/>
        <v>9.6206375</v>
      </c>
      <c r="J58" s="64" t="str">
        <f t="shared" si="3"/>
        <v>VERIFICATO</v>
      </c>
    </row>
    <row r="59" spans="1:10" ht="11.25">
      <c r="A59" s="63" t="s">
        <v>138</v>
      </c>
      <c r="B59" s="64">
        <v>5</v>
      </c>
      <c r="C59" s="66">
        <v>-78.3125</v>
      </c>
      <c r="D59" s="65">
        <v>30</v>
      </c>
      <c r="E59" s="65">
        <v>40</v>
      </c>
      <c r="F59" s="64">
        <f t="shared" si="0"/>
        <v>8000</v>
      </c>
      <c r="G59" s="89">
        <v>40</v>
      </c>
      <c r="H59" s="89">
        <f t="shared" si="4"/>
        <v>22.666666666666668</v>
      </c>
      <c r="I59" s="71">
        <f t="shared" si="1"/>
        <v>9.7890625</v>
      </c>
      <c r="J59" s="64" t="str">
        <f t="shared" si="3"/>
        <v>VERIFICATO</v>
      </c>
    </row>
    <row r="60" spans="1:10" ht="11.25">
      <c r="A60" s="63" t="s">
        <v>139</v>
      </c>
      <c r="B60" s="64">
        <v>5</v>
      </c>
      <c r="C60" s="66">
        <v>-87.4538</v>
      </c>
      <c r="D60" s="65">
        <v>30</v>
      </c>
      <c r="E60" s="65">
        <v>40</v>
      </c>
      <c r="F60" s="64">
        <f t="shared" si="0"/>
        <v>8000</v>
      </c>
      <c r="G60" s="89">
        <v>40</v>
      </c>
      <c r="H60" s="89">
        <f t="shared" si="4"/>
        <v>22.666666666666668</v>
      </c>
      <c r="I60" s="71">
        <f t="shared" si="1"/>
        <v>10.931725</v>
      </c>
      <c r="J60" s="64" t="str">
        <f t="shared" si="3"/>
        <v>VERIFICATO</v>
      </c>
    </row>
    <row r="61" spans="1:10" ht="11.25">
      <c r="A61" s="63" t="s">
        <v>140</v>
      </c>
      <c r="B61" s="64">
        <v>5</v>
      </c>
      <c r="C61" s="66">
        <v>-14.7604</v>
      </c>
      <c r="D61" s="65">
        <v>30</v>
      </c>
      <c r="E61" s="65">
        <v>40</v>
      </c>
      <c r="F61" s="64">
        <f t="shared" si="0"/>
        <v>8000</v>
      </c>
      <c r="G61" s="89">
        <v>40</v>
      </c>
      <c r="H61" s="89">
        <f t="shared" si="4"/>
        <v>22.666666666666668</v>
      </c>
      <c r="I61" s="71">
        <f t="shared" si="1"/>
        <v>1.84505</v>
      </c>
      <c r="J61" s="64" t="str">
        <f t="shared" si="3"/>
        <v>VERIFICATO</v>
      </c>
    </row>
    <row r="62" spans="1:10" ht="11.25">
      <c r="A62" s="63" t="s">
        <v>141</v>
      </c>
      <c r="B62" s="64">
        <v>5</v>
      </c>
      <c r="C62" s="66">
        <v>-97.2416</v>
      </c>
      <c r="D62" s="65">
        <v>30</v>
      </c>
      <c r="E62" s="65">
        <v>40</v>
      </c>
      <c r="F62" s="64">
        <f t="shared" si="0"/>
        <v>8000</v>
      </c>
      <c r="G62" s="89">
        <v>40</v>
      </c>
      <c r="H62" s="89">
        <f t="shared" si="4"/>
        <v>22.666666666666668</v>
      </c>
      <c r="I62" s="71">
        <f t="shared" si="1"/>
        <v>12.1552</v>
      </c>
      <c r="J62" s="64" t="str">
        <f t="shared" si="3"/>
        <v>VERIFICATO</v>
      </c>
    </row>
    <row r="63" spans="1:10" ht="11.25">
      <c r="A63" s="63" t="s">
        <v>142</v>
      </c>
      <c r="B63" s="64">
        <v>5</v>
      </c>
      <c r="C63" s="66">
        <v>-87.1303</v>
      </c>
      <c r="D63" s="65">
        <v>30</v>
      </c>
      <c r="E63" s="65">
        <v>40</v>
      </c>
      <c r="F63" s="64">
        <f t="shared" si="0"/>
        <v>8000</v>
      </c>
      <c r="G63" s="89">
        <v>40</v>
      </c>
      <c r="H63" s="89">
        <f t="shared" si="4"/>
        <v>22.666666666666668</v>
      </c>
      <c r="I63" s="71">
        <f t="shared" si="1"/>
        <v>10.8912875</v>
      </c>
      <c r="J63" s="64" t="str">
        <f t="shared" si="3"/>
        <v>VERIFICATO</v>
      </c>
    </row>
    <row r="64" spans="1:10" ht="11.25">
      <c r="A64" s="63" t="s">
        <v>143</v>
      </c>
      <c r="B64" s="64">
        <v>5</v>
      </c>
      <c r="C64" s="66">
        <v>-14.0415</v>
      </c>
      <c r="D64" s="65">
        <v>30</v>
      </c>
      <c r="E64" s="65">
        <v>40</v>
      </c>
      <c r="F64" s="64">
        <f t="shared" si="0"/>
        <v>8000</v>
      </c>
      <c r="G64" s="89">
        <v>40</v>
      </c>
      <c r="H64" s="89">
        <f t="shared" si="4"/>
        <v>22.666666666666668</v>
      </c>
      <c r="I64" s="71">
        <f t="shared" si="1"/>
        <v>1.7551875</v>
      </c>
      <c r="J64" s="64" t="str">
        <f t="shared" si="3"/>
        <v>VERIFICATO</v>
      </c>
    </row>
    <row r="65" spans="1:10" ht="11.25">
      <c r="A65" s="63" t="s">
        <v>144</v>
      </c>
      <c r="B65" s="64">
        <v>5</v>
      </c>
      <c r="C65" s="66">
        <v>-97.2046</v>
      </c>
      <c r="D65" s="65">
        <v>30</v>
      </c>
      <c r="E65" s="65">
        <v>40</v>
      </c>
      <c r="F65" s="64">
        <f t="shared" si="0"/>
        <v>8000</v>
      </c>
      <c r="G65" s="89">
        <v>40</v>
      </c>
      <c r="H65" s="89">
        <f t="shared" si="4"/>
        <v>22.666666666666668</v>
      </c>
      <c r="I65" s="71">
        <f t="shared" si="1"/>
        <v>12.150575</v>
      </c>
      <c r="J65" s="64" t="str">
        <f t="shared" si="3"/>
        <v>VERIFICATO</v>
      </c>
    </row>
    <row r="66" spans="1:10" ht="11.25">
      <c r="A66" s="63" t="s">
        <v>145</v>
      </c>
      <c r="B66" s="64">
        <v>5</v>
      </c>
      <c r="C66" s="66">
        <v>-87.0288</v>
      </c>
      <c r="D66" s="65">
        <v>30</v>
      </c>
      <c r="E66" s="65">
        <v>40</v>
      </c>
      <c r="F66" s="64">
        <f t="shared" si="0"/>
        <v>8000</v>
      </c>
      <c r="G66" s="89">
        <v>40</v>
      </c>
      <c r="H66" s="89">
        <f t="shared" si="4"/>
        <v>22.666666666666668</v>
      </c>
      <c r="I66" s="71">
        <f t="shared" si="1"/>
        <v>10.8786</v>
      </c>
      <c r="J66" s="64" t="str">
        <f t="shared" si="3"/>
        <v>VERIFICATO</v>
      </c>
    </row>
    <row r="67" spans="1:10" ht="11.25">
      <c r="A67" s="63" t="s">
        <v>146</v>
      </c>
      <c r="B67" s="64">
        <v>5</v>
      </c>
      <c r="C67" s="66">
        <v>-14.0186</v>
      </c>
      <c r="D67" s="65">
        <v>30</v>
      </c>
      <c r="E67" s="65">
        <v>40</v>
      </c>
      <c r="F67" s="64">
        <f t="shared" si="0"/>
        <v>8000</v>
      </c>
      <c r="G67" s="89">
        <v>40</v>
      </c>
      <c r="H67" s="89">
        <f t="shared" si="4"/>
        <v>22.666666666666668</v>
      </c>
      <c r="I67" s="71">
        <f t="shared" si="1"/>
        <v>1.752325</v>
      </c>
      <c r="J67" s="64" t="str">
        <f t="shared" si="3"/>
        <v>VERIFICATO</v>
      </c>
    </row>
    <row r="68" spans="1:10" ht="11.25">
      <c r="A68" s="112" t="s">
        <v>147</v>
      </c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1.25">
      <c r="A69" s="67" t="s">
        <v>148</v>
      </c>
      <c r="B69" s="68">
        <v>5</v>
      </c>
      <c r="C69" s="72">
        <v>-180.0571</v>
      </c>
      <c r="D69" s="65">
        <v>30</v>
      </c>
      <c r="E69" s="65">
        <v>50</v>
      </c>
      <c r="F69" s="64">
        <f>(D69*E69^2)/6</f>
        <v>12500</v>
      </c>
      <c r="G69" s="89">
        <v>40</v>
      </c>
      <c r="H69" s="89">
        <f>0.85*G69/1.5</f>
        <v>22.666666666666668</v>
      </c>
      <c r="I69" s="71">
        <f>ABS(C69*1000000)/(F69*1000)</f>
        <v>14.404568</v>
      </c>
      <c r="J69" s="64" t="str">
        <f>IF(I69&lt;=H69,"VERIFICATO","NON VERIFICATO")</f>
        <v>VERIFICATO</v>
      </c>
    </row>
    <row r="70" spans="1:10" ht="11.25">
      <c r="A70" s="67" t="s">
        <v>149</v>
      </c>
      <c r="B70" s="68">
        <v>5</v>
      </c>
      <c r="C70" s="72">
        <v>-163.5482</v>
      </c>
      <c r="D70" s="65">
        <v>30</v>
      </c>
      <c r="E70" s="65">
        <v>50</v>
      </c>
      <c r="F70" s="64">
        <f aca="true" t="shared" si="5" ref="F70:F133">(D70*E70^2)/6</f>
        <v>12500</v>
      </c>
      <c r="G70" s="89">
        <v>40</v>
      </c>
      <c r="H70" s="89">
        <f aca="true" t="shared" si="6" ref="H70:H85">0.85*G70/1.5</f>
        <v>22.666666666666668</v>
      </c>
      <c r="I70" s="71">
        <f aca="true" t="shared" si="7" ref="I70:I133">ABS(C70*1000000)/(F70*1000)</f>
        <v>13.083856</v>
      </c>
      <c r="J70" s="64" t="str">
        <f aca="true" t="shared" si="8" ref="J70:J133">IF(I70&lt;=H70,"VERIFICATO","NON VERIFICATO")</f>
        <v>VERIFICATO</v>
      </c>
    </row>
    <row r="71" spans="1:10" ht="11.25">
      <c r="A71" s="67" t="s">
        <v>150</v>
      </c>
      <c r="B71" s="68">
        <v>5</v>
      </c>
      <c r="C71" s="72">
        <v>-163.3563</v>
      </c>
      <c r="D71" s="65">
        <v>30</v>
      </c>
      <c r="E71" s="65">
        <v>50</v>
      </c>
      <c r="F71" s="64">
        <f t="shared" si="5"/>
        <v>12500</v>
      </c>
      <c r="G71" s="89">
        <v>40</v>
      </c>
      <c r="H71" s="89">
        <f t="shared" si="6"/>
        <v>22.666666666666668</v>
      </c>
      <c r="I71" s="71">
        <f t="shared" si="7"/>
        <v>13.068504</v>
      </c>
      <c r="J71" s="64" t="str">
        <f t="shared" si="8"/>
        <v>VERIFICATO</v>
      </c>
    </row>
    <row r="72" spans="1:10" ht="11.25">
      <c r="A72" s="67" t="s">
        <v>151</v>
      </c>
      <c r="B72" s="68">
        <v>5</v>
      </c>
      <c r="C72" s="72">
        <v>-168.1644</v>
      </c>
      <c r="D72" s="65">
        <v>30</v>
      </c>
      <c r="E72" s="65">
        <v>50</v>
      </c>
      <c r="F72" s="64">
        <f t="shared" si="5"/>
        <v>12500</v>
      </c>
      <c r="G72" s="89">
        <v>40</v>
      </c>
      <c r="H72" s="89">
        <f t="shared" si="6"/>
        <v>22.666666666666668</v>
      </c>
      <c r="I72" s="71">
        <f t="shared" si="7"/>
        <v>13.453152</v>
      </c>
      <c r="J72" s="64" t="str">
        <f t="shared" si="8"/>
        <v>VERIFICATO</v>
      </c>
    </row>
    <row r="73" spans="1:10" ht="11.25">
      <c r="A73" s="67" t="s">
        <v>152</v>
      </c>
      <c r="B73" s="68">
        <v>5</v>
      </c>
      <c r="C73" s="72">
        <v>-93.2709</v>
      </c>
      <c r="D73" s="65">
        <v>30</v>
      </c>
      <c r="E73" s="65">
        <v>50</v>
      </c>
      <c r="F73" s="64">
        <f t="shared" si="5"/>
        <v>12500</v>
      </c>
      <c r="G73" s="89">
        <v>40</v>
      </c>
      <c r="H73" s="89">
        <f t="shared" si="6"/>
        <v>22.666666666666668</v>
      </c>
      <c r="I73" s="71">
        <f t="shared" si="7"/>
        <v>7.461672</v>
      </c>
      <c r="J73" s="64" t="str">
        <f t="shared" si="8"/>
        <v>VERIFICATO</v>
      </c>
    </row>
    <row r="74" spans="1:10" ht="11.25">
      <c r="A74" s="67" t="s">
        <v>153</v>
      </c>
      <c r="B74" s="68">
        <v>5</v>
      </c>
      <c r="C74" s="72">
        <v>-177.2507</v>
      </c>
      <c r="D74" s="65">
        <v>30</v>
      </c>
      <c r="E74" s="65">
        <v>50</v>
      </c>
      <c r="F74" s="64">
        <f t="shared" si="5"/>
        <v>12500</v>
      </c>
      <c r="G74" s="89">
        <v>40</v>
      </c>
      <c r="H74" s="89">
        <f t="shared" si="6"/>
        <v>22.666666666666668</v>
      </c>
      <c r="I74" s="71">
        <f t="shared" si="7"/>
        <v>14.180056</v>
      </c>
      <c r="J74" s="64" t="str">
        <f t="shared" si="8"/>
        <v>VERIFICATO</v>
      </c>
    </row>
    <row r="75" spans="1:10" ht="11.25">
      <c r="A75" s="67" t="s">
        <v>154</v>
      </c>
      <c r="B75" s="68">
        <v>5</v>
      </c>
      <c r="C75" s="72">
        <v>-154.9706</v>
      </c>
      <c r="D75" s="65">
        <v>30</v>
      </c>
      <c r="E75" s="65">
        <v>50</v>
      </c>
      <c r="F75" s="64">
        <f t="shared" si="5"/>
        <v>12500</v>
      </c>
      <c r="G75" s="89">
        <v>40</v>
      </c>
      <c r="H75" s="89">
        <f t="shared" si="6"/>
        <v>22.666666666666668</v>
      </c>
      <c r="I75" s="71">
        <f t="shared" si="7"/>
        <v>12.397648</v>
      </c>
      <c r="J75" s="64" t="str">
        <f t="shared" si="8"/>
        <v>VERIFICATO</v>
      </c>
    </row>
    <row r="76" spans="1:10" ht="11.25">
      <c r="A76" s="67" t="s">
        <v>155</v>
      </c>
      <c r="B76" s="68">
        <v>5</v>
      </c>
      <c r="C76" s="72">
        <v>-152.222</v>
      </c>
      <c r="D76" s="65">
        <v>30</v>
      </c>
      <c r="E76" s="65">
        <v>50</v>
      </c>
      <c r="F76" s="64">
        <f t="shared" si="5"/>
        <v>12500</v>
      </c>
      <c r="G76" s="89">
        <v>40</v>
      </c>
      <c r="H76" s="89">
        <f t="shared" si="6"/>
        <v>22.666666666666668</v>
      </c>
      <c r="I76" s="71">
        <f t="shared" si="7"/>
        <v>12.17776</v>
      </c>
      <c r="J76" s="64" t="str">
        <f t="shared" si="8"/>
        <v>VERIFICATO</v>
      </c>
    </row>
    <row r="77" spans="1:10" ht="11.25">
      <c r="A77" s="67" t="s">
        <v>156</v>
      </c>
      <c r="B77" s="68">
        <v>5</v>
      </c>
      <c r="C77" s="72">
        <v>-164.4876</v>
      </c>
      <c r="D77" s="65">
        <v>30</v>
      </c>
      <c r="E77" s="65">
        <v>50</v>
      </c>
      <c r="F77" s="64">
        <f t="shared" si="5"/>
        <v>12500</v>
      </c>
      <c r="G77" s="89">
        <v>40</v>
      </c>
      <c r="H77" s="89">
        <f t="shared" si="6"/>
        <v>22.666666666666668</v>
      </c>
      <c r="I77" s="71">
        <f t="shared" si="7"/>
        <v>13.159008</v>
      </c>
      <c r="J77" s="64" t="str">
        <f t="shared" si="8"/>
        <v>VERIFICATO</v>
      </c>
    </row>
    <row r="78" spans="1:10" ht="11.25">
      <c r="A78" s="67" t="s">
        <v>157</v>
      </c>
      <c r="B78" s="68">
        <v>5</v>
      </c>
      <c r="C78" s="72">
        <v>-89.5119</v>
      </c>
      <c r="D78" s="65">
        <v>30</v>
      </c>
      <c r="E78" s="65">
        <v>50</v>
      </c>
      <c r="F78" s="64">
        <f t="shared" si="5"/>
        <v>12500</v>
      </c>
      <c r="G78" s="89">
        <v>40</v>
      </c>
      <c r="H78" s="89">
        <f t="shared" si="6"/>
        <v>22.666666666666668</v>
      </c>
      <c r="I78" s="71">
        <f t="shared" si="7"/>
        <v>7.160952</v>
      </c>
      <c r="J78" s="64" t="str">
        <f t="shared" si="8"/>
        <v>VERIFICATO</v>
      </c>
    </row>
    <row r="79" spans="1:10" ht="11.25">
      <c r="A79" s="67" t="s">
        <v>158</v>
      </c>
      <c r="B79" s="68">
        <v>5</v>
      </c>
      <c r="C79" s="72">
        <v>-179.9433</v>
      </c>
      <c r="D79" s="65">
        <v>30</v>
      </c>
      <c r="E79" s="65">
        <v>50</v>
      </c>
      <c r="F79" s="64">
        <f t="shared" si="5"/>
        <v>12500</v>
      </c>
      <c r="G79" s="89">
        <v>40</v>
      </c>
      <c r="H79" s="89">
        <f t="shared" si="6"/>
        <v>22.666666666666668</v>
      </c>
      <c r="I79" s="71">
        <f t="shared" si="7"/>
        <v>14.395464</v>
      </c>
      <c r="J79" s="64" t="str">
        <f t="shared" si="8"/>
        <v>VERIFICATO</v>
      </c>
    </row>
    <row r="80" spans="1:10" ht="11.25">
      <c r="A80" s="67" t="s">
        <v>159</v>
      </c>
      <c r="B80" s="68">
        <v>5</v>
      </c>
      <c r="C80" s="72">
        <v>-161.7855</v>
      </c>
      <c r="D80" s="65">
        <v>30</v>
      </c>
      <c r="E80" s="65">
        <v>50</v>
      </c>
      <c r="F80" s="64">
        <f t="shared" si="5"/>
        <v>12500</v>
      </c>
      <c r="G80" s="89">
        <v>40</v>
      </c>
      <c r="H80" s="89">
        <f t="shared" si="6"/>
        <v>22.666666666666668</v>
      </c>
      <c r="I80" s="71">
        <f t="shared" si="7"/>
        <v>12.94284</v>
      </c>
      <c r="J80" s="64" t="str">
        <f t="shared" si="8"/>
        <v>VERIFICATO</v>
      </c>
    </row>
    <row r="81" spans="1:10" ht="11.25">
      <c r="A81" s="67" t="s">
        <v>160</v>
      </c>
      <c r="B81" s="68">
        <v>5</v>
      </c>
      <c r="C81" s="72">
        <v>-63.3105</v>
      </c>
      <c r="D81" s="65">
        <v>30</v>
      </c>
      <c r="E81" s="65">
        <v>50</v>
      </c>
      <c r="F81" s="64">
        <f t="shared" si="5"/>
        <v>12500</v>
      </c>
      <c r="G81" s="89">
        <v>40</v>
      </c>
      <c r="H81" s="89">
        <f t="shared" si="6"/>
        <v>22.666666666666668</v>
      </c>
      <c r="I81" s="71">
        <f t="shared" si="7"/>
        <v>5.06484</v>
      </c>
      <c r="J81" s="64" t="str">
        <f t="shared" si="8"/>
        <v>VERIFICATO</v>
      </c>
    </row>
    <row r="82" spans="1:10" ht="11.25">
      <c r="A82" s="67" t="s">
        <v>161</v>
      </c>
      <c r="B82" s="68">
        <v>5</v>
      </c>
      <c r="C82" s="72">
        <v>-181.1383</v>
      </c>
      <c r="D82" s="65">
        <v>30</v>
      </c>
      <c r="E82" s="65">
        <v>50</v>
      </c>
      <c r="F82" s="64">
        <f t="shared" si="5"/>
        <v>12500</v>
      </c>
      <c r="G82" s="89">
        <v>40</v>
      </c>
      <c r="H82" s="89">
        <f t="shared" si="6"/>
        <v>22.666666666666668</v>
      </c>
      <c r="I82" s="71">
        <f t="shared" si="7"/>
        <v>14.491064</v>
      </c>
      <c r="J82" s="64" t="str">
        <f t="shared" si="8"/>
        <v>VERIFICATO</v>
      </c>
    </row>
    <row r="83" spans="1:10" ht="11.25">
      <c r="A83" s="67" t="s">
        <v>162</v>
      </c>
      <c r="B83" s="68">
        <v>5</v>
      </c>
      <c r="C83" s="72">
        <v>-159.6992</v>
      </c>
      <c r="D83" s="65">
        <v>30</v>
      </c>
      <c r="E83" s="65">
        <v>50</v>
      </c>
      <c r="F83" s="64">
        <f t="shared" si="5"/>
        <v>12500</v>
      </c>
      <c r="G83" s="89">
        <v>40</v>
      </c>
      <c r="H83" s="89">
        <f t="shared" si="6"/>
        <v>22.666666666666668</v>
      </c>
      <c r="I83" s="71">
        <f t="shared" si="7"/>
        <v>12.775936</v>
      </c>
      <c r="J83" s="64" t="str">
        <f t="shared" si="8"/>
        <v>VERIFICATO</v>
      </c>
    </row>
    <row r="84" spans="1:10" ht="11.25">
      <c r="A84" s="67" t="s">
        <v>163</v>
      </c>
      <c r="B84" s="68">
        <v>5</v>
      </c>
      <c r="C84" s="72">
        <v>-65.8624</v>
      </c>
      <c r="D84" s="65">
        <v>30</v>
      </c>
      <c r="E84" s="65">
        <v>50</v>
      </c>
      <c r="F84" s="64">
        <f t="shared" si="5"/>
        <v>12500</v>
      </c>
      <c r="G84" s="89">
        <v>40</v>
      </c>
      <c r="H84" s="89">
        <f t="shared" si="6"/>
        <v>22.666666666666668</v>
      </c>
      <c r="I84" s="71">
        <f t="shared" si="7"/>
        <v>5.268991999999999</v>
      </c>
      <c r="J84" s="64" t="str">
        <f t="shared" si="8"/>
        <v>VERIFICATO</v>
      </c>
    </row>
    <row r="85" spans="1:10" ht="11.25">
      <c r="A85" s="67" t="s">
        <v>164</v>
      </c>
      <c r="B85" s="68">
        <v>5</v>
      </c>
      <c r="C85" s="72">
        <v>-191.3183</v>
      </c>
      <c r="D85" s="65">
        <v>30</v>
      </c>
      <c r="E85" s="65">
        <v>50</v>
      </c>
      <c r="F85" s="64">
        <f t="shared" si="5"/>
        <v>12500</v>
      </c>
      <c r="G85" s="89">
        <v>40</v>
      </c>
      <c r="H85" s="89">
        <f t="shared" si="6"/>
        <v>22.666666666666668</v>
      </c>
      <c r="I85" s="71">
        <f t="shared" si="7"/>
        <v>15.305464</v>
      </c>
      <c r="J85" s="64" t="str">
        <f t="shared" si="8"/>
        <v>VERIFICATO</v>
      </c>
    </row>
    <row r="86" spans="1:10" ht="11.25">
      <c r="A86" s="67" t="s">
        <v>165</v>
      </c>
      <c r="B86" s="68">
        <v>5</v>
      </c>
      <c r="C86" s="72">
        <v>-173.1559</v>
      </c>
      <c r="D86" s="65">
        <v>30</v>
      </c>
      <c r="E86" s="65">
        <v>50</v>
      </c>
      <c r="F86" s="64">
        <f t="shared" si="5"/>
        <v>12500</v>
      </c>
      <c r="G86" s="89">
        <v>40</v>
      </c>
      <c r="H86" s="89">
        <f aca="true" t="shared" si="9" ref="H86:H147">0.85*G86/1.5</f>
        <v>22.666666666666668</v>
      </c>
      <c r="I86" s="71">
        <f t="shared" si="7"/>
        <v>13.852472</v>
      </c>
      <c r="J86" s="64" t="str">
        <f t="shared" si="8"/>
        <v>VERIFICATO</v>
      </c>
    </row>
    <row r="87" spans="1:10" ht="11.25">
      <c r="A87" s="67" t="s">
        <v>166</v>
      </c>
      <c r="B87" s="68">
        <v>5</v>
      </c>
      <c r="C87" s="72">
        <v>-66.7991</v>
      </c>
      <c r="D87" s="65">
        <v>30</v>
      </c>
      <c r="E87" s="65">
        <v>50</v>
      </c>
      <c r="F87" s="64">
        <f t="shared" si="5"/>
        <v>12500</v>
      </c>
      <c r="G87" s="89">
        <v>40</v>
      </c>
      <c r="H87" s="89">
        <f t="shared" si="9"/>
        <v>22.666666666666668</v>
      </c>
      <c r="I87" s="71">
        <f t="shared" si="7"/>
        <v>5.343927999999999</v>
      </c>
      <c r="J87" s="64" t="str">
        <f t="shared" si="8"/>
        <v>VERIFICATO</v>
      </c>
    </row>
    <row r="88" spans="1:10" ht="11.25">
      <c r="A88" s="67" t="s">
        <v>167</v>
      </c>
      <c r="B88" s="68">
        <v>5</v>
      </c>
      <c r="C88" s="72">
        <v>-180.4736</v>
      </c>
      <c r="D88" s="65">
        <v>30</v>
      </c>
      <c r="E88" s="65">
        <v>50</v>
      </c>
      <c r="F88" s="64">
        <f t="shared" si="5"/>
        <v>12500</v>
      </c>
      <c r="G88" s="89">
        <v>40</v>
      </c>
      <c r="H88" s="89">
        <f t="shared" si="9"/>
        <v>22.666666666666668</v>
      </c>
      <c r="I88" s="71">
        <f t="shared" si="7"/>
        <v>14.437888</v>
      </c>
      <c r="J88" s="64" t="str">
        <f t="shared" si="8"/>
        <v>VERIFICATO</v>
      </c>
    </row>
    <row r="89" spans="1:10" ht="11.25">
      <c r="A89" s="67" t="s">
        <v>168</v>
      </c>
      <c r="B89" s="68">
        <v>5</v>
      </c>
      <c r="C89" s="72">
        <v>-162.3357</v>
      </c>
      <c r="D89" s="65">
        <v>30</v>
      </c>
      <c r="E89" s="65">
        <v>50</v>
      </c>
      <c r="F89" s="64">
        <f t="shared" si="5"/>
        <v>12500</v>
      </c>
      <c r="G89" s="89">
        <v>40</v>
      </c>
      <c r="H89" s="89">
        <f t="shared" si="9"/>
        <v>22.666666666666668</v>
      </c>
      <c r="I89" s="71">
        <f t="shared" si="7"/>
        <v>12.986856</v>
      </c>
      <c r="J89" s="64" t="str">
        <f t="shared" si="8"/>
        <v>VERIFICATO</v>
      </c>
    </row>
    <row r="90" spans="1:10" ht="11.25">
      <c r="A90" s="67" t="s">
        <v>169</v>
      </c>
      <c r="B90" s="68">
        <v>5</v>
      </c>
      <c r="C90" s="72">
        <v>-63.5628</v>
      </c>
      <c r="D90" s="65">
        <v>30</v>
      </c>
      <c r="E90" s="65">
        <v>50</v>
      </c>
      <c r="F90" s="64">
        <f t="shared" si="5"/>
        <v>12500</v>
      </c>
      <c r="G90" s="89">
        <v>40</v>
      </c>
      <c r="H90" s="89">
        <f t="shared" si="9"/>
        <v>22.666666666666668</v>
      </c>
      <c r="I90" s="71">
        <f t="shared" si="7"/>
        <v>5.085024</v>
      </c>
      <c r="J90" s="64" t="str">
        <f t="shared" si="8"/>
        <v>VERIFICATO</v>
      </c>
    </row>
    <row r="91" spans="1:10" ht="11.25">
      <c r="A91" s="67" t="s">
        <v>170</v>
      </c>
      <c r="B91" s="68">
        <v>5</v>
      </c>
      <c r="C91" s="72">
        <v>-172.8686</v>
      </c>
      <c r="D91" s="65">
        <v>30</v>
      </c>
      <c r="E91" s="65">
        <v>50</v>
      </c>
      <c r="F91" s="64">
        <f t="shared" si="5"/>
        <v>12500</v>
      </c>
      <c r="G91" s="89">
        <v>40</v>
      </c>
      <c r="H91" s="89">
        <f t="shared" si="9"/>
        <v>22.666666666666668</v>
      </c>
      <c r="I91" s="71">
        <f t="shared" si="7"/>
        <v>13.829488</v>
      </c>
      <c r="J91" s="64" t="str">
        <f t="shared" si="8"/>
        <v>VERIFICATO</v>
      </c>
    </row>
    <row r="92" spans="1:10" ht="11.25">
      <c r="A92" s="67" t="s">
        <v>171</v>
      </c>
      <c r="B92" s="68">
        <v>5</v>
      </c>
      <c r="C92" s="72">
        <v>-164.7602</v>
      </c>
      <c r="D92" s="65">
        <v>30</v>
      </c>
      <c r="E92" s="65">
        <v>50</v>
      </c>
      <c r="F92" s="64">
        <f t="shared" si="5"/>
        <v>12500</v>
      </c>
      <c r="G92" s="89">
        <v>40</v>
      </c>
      <c r="H92" s="89">
        <f t="shared" si="9"/>
        <v>22.666666666666668</v>
      </c>
      <c r="I92" s="71">
        <f t="shared" si="7"/>
        <v>13.180816</v>
      </c>
      <c r="J92" s="64" t="str">
        <f t="shared" si="8"/>
        <v>VERIFICATO</v>
      </c>
    </row>
    <row r="93" spans="1:10" ht="11.25">
      <c r="A93" s="67" t="s">
        <v>172</v>
      </c>
      <c r="B93" s="68">
        <v>5</v>
      </c>
      <c r="C93" s="72">
        <v>-164.6698</v>
      </c>
      <c r="D93" s="65">
        <v>30</v>
      </c>
      <c r="E93" s="65">
        <v>50</v>
      </c>
      <c r="F93" s="64">
        <f t="shared" si="5"/>
        <v>12500</v>
      </c>
      <c r="G93" s="89">
        <v>40</v>
      </c>
      <c r="H93" s="89">
        <f t="shared" si="9"/>
        <v>22.666666666666668</v>
      </c>
      <c r="I93" s="71">
        <f t="shared" si="7"/>
        <v>13.173584</v>
      </c>
      <c r="J93" s="64" t="str">
        <f t="shared" si="8"/>
        <v>VERIFICATO</v>
      </c>
    </row>
    <row r="94" spans="1:10" ht="11.25">
      <c r="A94" s="67" t="s">
        <v>173</v>
      </c>
      <c r="B94" s="68">
        <v>5</v>
      </c>
      <c r="C94" s="72">
        <v>-165.2824</v>
      </c>
      <c r="D94" s="65">
        <v>30</v>
      </c>
      <c r="E94" s="65">
        <v>50</v>
      </c>
      <c r="F94" s="64">
        <f t="shared" si="5"/>
        <v>12500</v>
      </c>
      <c r="G94" s="89">
        <v>40</v>
      </c>
      <c r="H94" s="89">
        <f t="shared" si="9"/>
        <v>22.666666666666668</v>
      </c>
      <c r="I94" s="71">
        <f t="shared" si="7"/>
        <v>13.222592</v>
      </c>
      <c r="J94" s="64" t="str">
        <f t="shared" si="8"/>
        <v>VERIFICATO</v>
      </c>
    </row>
    <row r="95" spans="1:10" ht="11.25">
      <c r="A95" s="67" t="s">
        <v>174</v>
      </c>
      <c r="B95" s="68">
        <v>5</v>
      </c>
      <c r="C95" s="72">
        <v>-103.9888</v>
      </c>
      <c r="D95" s="65">
        <v>30</v>
      </c>
      <c r="E95" s="65">
        <v>50</v>
      </c>
      <c r="F95" s="64">
        <f t="shared" si="5"/>
        <v>12500</v>
      </c>
      <c r="G95" s="89">
        <v>40</v>
      </c>
      <c r="H95" s="89">
        <f t="shared" si="9"/>
        <v>22.666666666666668</v>
      </c>
      <c r="I95" s="71">
        <f t="shared" si="7"/>
        <v>8.319104</v>
      </c>
      <c r="J95" s="64" t="str">
        <f t="shared" si="8"/>
        <v>VERIFICATO</v>
      </c>
    </row>
    <row r="96" spans="1:10" ht="11.25">
      <c r="A96" s="67" t="s">
        <v>175</v>
      </c>
      <c r="B96" s="68">
        <v>5</v>
      </c>
      <c r="C96" s="72">
        <v>-168.9312</v>
      </c>
      <c r="D96" s="65">
        <v>30</v>
      </c>
      <c r="E96" s="65">
        <v>50</v>
      </c>
      <c r="F96" s="64">
        <f t="shared" si="5"/>
        <v>12500</v>
      </c>
      <c r="G96" s="89">
        <v>40</v>
      </c>
      <c r="H96" s="89">
        <f t="shared" si="9"/>
        <v>22.666666666666668</v>
      </c>
      <c r="I96" s="71">
        <f t="shared" si="7"/>
        <v>13.514496</v>
      </c>
      <c r="J96" s="64" t="str">
        <f t="shared" si="8"/>
        <v>VERIFICATO</v>
      </c>
    </row>
    <row r="97" spans="1:10" ht="11.25">
      <c r="A97" s="67" t="s">
        <v>176</v>
      </c>
      <c r="B97" s="68">
        <v>5</v>
      </c>
      <c r="C97" s="72">
        <v>-156.4196</v>
      </c>
      <c r="D97" s="65">
        <v>30</v>
      </c>
      <c r="E97" s="65">
        <v>50</v>
      </c>
      <c r="F97" s="64">
        <f t="shared" si="5"/>
        <v>12500</v>
      </c>
      <c r="G97" s="89">
        <v>40</v>
      </c>
      <c r="H97" s="89">
        <f t="shared" si="9"/>
        <v>22.666666666666668</v>
      </c>
      <c r="I97" s="71">
        <f t="shared" si="7"/>
        <v>12.513568</v>
      </c>
      <c r="J97" s="64" t="str">
        <f t="shared" si="8"/>
        <v>VERIFICATO</v>
      </c>
    </row>
    <row r="98" spans="1:10" ht="11.25">
      <c r="A98" s="67" t="s">
        <v>177</v>
      </c>
      <c r="B98" s="68">
        <v>5</v>
      </c>
      <c r="C98" s="72">
        <v>-149.8148</v>
      </c>
      <c r="D98" s="65">
        <v>30</v>
      </c>
      <c r="E98" s="65">
        <v>50</v>
      </c>
      <c r="F98" s="64">
        <f t="shared" si="5"/>
        <v>12500</v>
      </c>
      <c r="G98" s="89">
        <v>40</v>
      </c>
      <c r="H98" s="89">
        <f t="shared" si="9"/>
        <v>22.666666666666668</v>
      </c>
      <c r="I98" s="71">
        <f t="shared" si="7"/>
        <v>11.985184</v>
      </c>
      <c r="J98" s="64" t="str">
        <f t="shared" si="8"/>
        <v>VERIFICATO</v>
      </c>
    </row>
    <row r="99" spans="1:10" ht="11.25">
      <c r="A99" s="67" t="s">
        <v>178</v>
      </c>
      <c r="B99" s="68">
        <v>5</v>
      </c>
      <c r="C99" s="72">
        <v>-162.3505</v>
      </c>
      <c r="D99" s="65">
        <v>30</v>
      </c>
      <c r="E99" s="65">
        <v>50</v>
      </c>
      <c r="F99" s="64">
        <f t="shared" si="5"/>
        <v>12500</v>
      </c>
      <c r="G99" s="89">
        <v>40</v>
      </c>
      <c r="H99" s="89">
        <f t="shared" si="9"/>
        <v>22.666666666666668</v>
      </c>
      <c r="I99" s="71">
        <f t="shared" si="7"/>
        <v>12.98804</v>
      </c>
      <c r="J99" s="64" t="str">
        <f t="shared" si="8"/>
        <v>VERIFICATO</v>
      </c>
    </row>
    <row r="100" spans="1:10" ht="11.25">
      <c r="A100" s="67" t="s">
        <v>179</v>
      </c>
      <c r="B100" s="68">
        <v>5</v>
      </c>
      <c r="C100" s="72">
        <v>-101.0504</v>
      </c>
      <c r="D100" s="65">
        <v>30</v>
      </c>
      <c r="E100" s="65">
        <v>50</v>
      </c>
      <c r="F100" s="64">
        <f t="shared" si="5"/>
        <v>12500</v>
      </c>
      <c r="G100" s="89">
        <v>40</v>
      </c>
      <c r="H100" s="89">
        <f t="shared" si="9"/>
        <v>22.666666666666668</v>
      </c>
      <c r="I100" s="71">
        <f t="shared" si="7"/>
        <v>8.084032</v>
      </c>
      <c r="J100" s="64" t="str">
        <f t="shared" si="8"/>
        <v>VERIFICATO</v>
      </c>
    </row>
    <row r="101" spans="1:10" ht="11.25">
      <c r="A101" s="67" t="s">
        <v>180</v>
      </c>
      <c r="B101" s="68">
        <v>5</v>
      </c>
      <c r="C101" s="72">
        <v>-174.4305</v>
      </c>
      <c r="D101" s="65">
        <v>30</v>
      </c>
      <c r="E101" s="65">
        <v>50</v>
      </c>
      <c r="F101" s="64">
        <f t="shared" si="5"/>
        <v>12500</v>
      </c>
      <c r="G101" s="89">
        <v>40</v>
      </c>
      <c r="H101" s="89">
        <f t="shared" si="9"/>
        <v>22.666666666666668</v>
      </c>
      <c r="I101" s="71">
        <f t="shared" si="7"/>
        <v>13.95444</v>
      </c>
      <c r="J101" s="64" t="str">
        <f t="shared" si="8"/>
        <v>VERIFICATO</v>
      </c>
    </row>
    <row r="102" spans="1:10" ht="11.25">
      <c r="A102" s="67" t="s">
        <v>181</v>
      </c>
      <c r="B102" s="68">
        <v>5</v>
      </c>
      <c r="C102" s="72">
        <v>-158.7033</v>
      </c>
      <c r="D102" s="65">
        <v>30</v>
      </c>
      <c r="E102" s="65">
        <v>50</v>
      </c>
      <c r="F102" s="64">
        <f t="shared" si="5"/>
        <v>12500</v>
      </c>
      <c r="G102" s="89">
        <v>40</v>
      </c>
      <c r="H102" s="89">
        <f t="shared" si="9"/>
        <v>22.666666666666668</v>
      </c>
      <c r="I102" s="71">
        <f t="shared" si="7"/>
        <v>12.696264</v>
      </c>
      <c r="J102" s="64" t="str">
        <f t="shared" si="8"/>
        <v>VERIFICATO</v>
      </c>
    </row>
    <row r="103" spans="1:10" ht="11.25">
      <c r="A103" s="67" t="s">
        <v>182</v>
      </c>
      <c r="B103" s="68">
        <v>5</v>
      </c>
      <c r="C103" s="72">
        <v>-73.5051</v>
      </c>
      <c r="D103" s="65">
        <v>30</v>
      </c>
      <c r="E103" s="65">
        <v>50</v>
      </c>
      <c r="F103" s="64">
        <f t="shared" si="5"/>
        <v>12500</v>
      </c>
      <c r="G103" s="89">
        <v>40</v>
      </c>
      <c r="H103" s="89">
        <f t="shared" si="9"/>
        <v>22.666666666666668</v>
      </c>
      <c r="I103" s="71">
        <f t="shared" si="7"/>
        <v>5.880408</v>
      </c>
      <c r="J103" s="64" t="str">
        <f t="shared" si="8"/>
        <v>VERIFICATO</v>
      </c>
    </row>
    <row r="104" spans="1:10" ht="11.25">
      <c r="A104" s="67" t="s">
        <v>183</v>
      </c>
      <c r="B104" s="68">
        <v>5</v>
      </c>
      <c r="C104" s="72">
        <v>-175.9914</v>
      </c>
      <c r="D104" s="65">
        <v>30</v>
      </c>
      <c r="E104" s="65">
        <v>50</v>
      </c>
      <c r="F104" s="64">
        <f t="shared" si="5"/>
        <v>12500</v>
      </c>
      <c r="G104" s="89">
        <v>40</v>
      </c>
      <c r="H104" s="89">
        <f t="shared" si="9"/>
        <v>22.666666666666668</v>
      </c>
      <c r="I104" s="71">
        <f t="shared" si="7"/>
        <v>14.079312</v>
      </c>
      <c r="J104" s="64" t="str">
        <f t="shared" si="8"/>
        <v>VERIFICATO</v>
      </c>
    </row>
    <row r="105" spans="1:10" ht="11.25">
      <c r="A105" s="67" t="s">
        <v>184</v>
      </c>
      <c r="B105" s="68">
        <v>5</v>
      </c>
      <c r="C105" s="72">
        <v>-155.8576</v>
      </c>
      <c r="D105" s="65">
        <v>30</v>
      </c>
      <c r="E105" s="65">
        <v>50</v>
      </c>
      <c r="F105" s="64">
        <f t="shared" si="5"/>
        <v>12500</v>
      </c>
      <c r="G105" s="89">
        <v>40</v>
      </c>
      <c r="H105" s="89">
        <f t="shared" si="9"/>
        <v>22.666666666666668</v>
      </c>
      <c r="I105" s="71">
        <f t="shared" si="7"/>
        <v>12.468608</v>
      </c>
      <c r="J105" s="64" t="str">
        <f t="shared" si="8"/>
        <v>VERIFICATO</v>
      </c>
    </row>
    <row r="106" spans="1:10" ht="11.25">
      <c r="A106" s="67" t="s">
        <v>185</v>
      </c>
      <c r="B106" s="68">
        <v>5</v>
      </c>
      <c r="C106" s="72">
        <v>-77.1986</v>
      </c>
      <c r="D106" s="65">
        <v>30</v>
      </c>
      <c r="E106" s="65">
        <v>50</v>
      </c>
      <c r="F106" s="64">
        <f t="shared" si="5"/>
        <v>12500</v>
      </c>
      <c r="G106" s="89">
        <v>40</v>
      </c>
      <c r="H106" s="89">
        <f t="shared" si="9"/>
        <v>22.666666666666668</v>
      </c>
      <c r="I106" s="71">
        <f t="shared" si="7"/>
        <v>6.175888</v>
      </c>
      <c r="J106" s="64" t="str">
        <f t="shared" si="8"/>
        <v>VERIFICATO</v>
      </c>
    </row>
    <row r="107" spans="1:10" ht="11.25">
      <c r="A107" s="67" t="s">
        <v>186</v>
      </c>
      <c r="B107" s="68">
        <v>5</v>
      </c>
      <c r="C107" s="72">
        <v>-184.7628</v>
      </c>
      <c r="D107" s="65">
        <v>30</v>
      </c>
      <c r="E107" s="65">
        <v>50</v>
      </c>
      <c r="F107" s="64">
        <f t="shared" si="5"/>
        <v>12500</v>
      </c>
      <c r="G107" s="89">
        <v>40</v>
      </c>
      <c r="H107" s="89">
        <f t="shared" si="9"/>
        <v>22.666666666666668</v>
      </c>
      <c r="I107" s="71">
        <f t="shared" si="7"/>
        <v>14.781024</v>
      </c>
      <c r="J107" s="64" t="str">
        <f t="shared" si="8"/>
        <v>VERIFICATO</v>
      </c>
    </row>
    <row r="108" spans="1:10" ht="11.25">
      <c r="A108" s="67" t="s">
        <v>187</v>
      </c>
      <c r="B108" s="68">
        <v>5</v>
      </c>
      <c r="C108" s="72">
        <v>-171.6935</v>
      </c>
      <c r="D108" s="65">
        <v>30</v>
      </c>
      <c r="E108" s="65">
        <v>50</v>
      </c>
      <c r="F108" s="64">
        <f t="shared" si="5"/>
        <v>12500</v>
      </c>
      <c r="G108" s="89">
        <v>40</v>
      </c>
      <c r="H108" s="89">
        <f t="shared" si="9"/>
        <v>22.666666666666668</v>
      </c>
      <c r="I108" s="71">
        <f t="shared" si="7"/>
        <v>13.73548</v>
      </c>
      <c r="J108" s="64" t="str">
        <f t="shared" si="8"/>
        <v>VERIFICATO</v>
      </c>
    </row>
    <row r="109" spans="1:10" ht="11.25">
      <c r="A109" s="67" t="s">
        <v>188</v>
      </c>
      <c r="B109" s="68">
        <v>5</v>
      </c>
      <c r="C109" s="72">
        <v>-80.2373</v>
      </c>
      <c r="D109" s="65">
        <v>30</v>
      </c>
      <c r="E109" s="65">
        <v>50</v>
      </c>
      <c r="F109" s="64">
        <f t="shared" si="5"/>
        <v>12500</v>
      </c>
      <c r="G109" s="89">
        <v>40</v>
      </c>
      <c r="H109" s="89">
        <f t="shared" si="9"/>
        <v>22.666666666666668</v>
      </c>
      <c r="I109" s="71">
        <f t="shared" si="7"/>
        <v>6.418984</v>
      </c>
      <c r="J109" s="64" t="str">
        <f t="shared" si="8"/>
        <v>VERIFICATO</v>
      </c>
    </row>
    <row r="110" spans="1:10" ht="11.25">
      <c r="A110" s="67" t="s">
        <v>189</v>
      </c>
      <c r="B110" s="68">
        <v>5</v>
      </c>
      <c r="C110" s="72">
        <v>-175.2713</v>
      </c>
      <c r="D110" s="65">
        <v>30</v>
      </c>
      <c r="E110" s="65">
        <v>50</v>
      </c>
      <c r="F110" s="64">
        <f t="shared" si="5"/>
        <v>12500</v>
      </c>
      <c r="G110" s="89">
        <v>40</v>
      </c>
      <c r="H110" s="89">
        <f t="shared" si="9"/>
        <v>22.666666666666668</v>
      </c>
      <c r="I110" s="71">
        <f t="shared" si="7"/>
        <v>14.021704</v>
      </c>
      <c r="J110" s="64" t="str">
        <f t="shared" si="8"/>
        <v>VERIFICATO</v>
      </c>
    </row>
    <row r="111" spans="1:10" ht="11.25">
      <c r="A111" s="67" t="s">
        <v>190</v>
      </c>
      <c r="B111" s="68">
        <v>5</v>
      </c>
      <c r="C111" s="72">
        <v>-159.6764</v>
      </c>
      <c r="D111" s="65">
        <v>30</v>
      </c>
      <c r="E111" s="65">
        <v>50</v>
      </c>
      <c r="F111" s="64">
        <f t="shared" si="5"/>
        <v>12500</v>
      </c>
      <c r="G111" s="89">
        <v>40</v>
      </c>
      <c r="H111" s="89">
        <f t="shared" si="9"/>
        <v>22.666666666666668</v>
      </c>
      <c r="I111" s="71">
        <f t="shared" si="7"/>
        <v>12.774112</v>
      </c>
      <c r="J111" s="64" t="str">
        <f t="shared" si="8"/>
        <v>VERIFICATO</v>
      </c>
    </row>
    <row r="112" spans="1:10" ht="11.25">
      <c r="A112" s="67" t="s">
        <v>191</v>
      </c>
      <c r="B112" s="68">
        <v>5</v>
      </c>
      <c r="C112" s="72">
        <v>-74.1983</v>
      </c>
      <c r="D112" s="65">
        <v>30</v>
      </c>
      <c r="E112" s="65">
        <v>50</v>
      </c>
      <c r="F112" s="64">
        <f t="shared" si="5"/>
        <v>12500</v>
      </c>
      <c r="G112" s="89">
        <v>40</v>
      </c>
      <c r="H112" s="89">
        <f t="shared" si="9"/>
        <v>22.666666666666668</v>
      </c>
      <c r="I112" s="71">
        <f t="shared" si="7"/>
        <v>5.935864</v>
      </c>
      <c r="J112" s="64" t="str">
        <f t="shared" si="8"/>
        <v>VERIFICATO</v>
      </c>
    </row>
    <row r="113" spans="1:10" ht="11.25">
      <c r="A113" s="67" t="s">
        <v>192</v>
      </c>
      <c r="B113" s="68">
        <v>5</v>
      </c>
      <c r="C113" s="72">
        <v>-164.8206</v>
      </c>
      <c r="D113" s="65">
        <v>30</v>
      </c>
      <c r="E113" s="65">
        <v>50</v>
      </c>
      <c r="F113" s="64">
        <f t="shared" si="5"/>
        <v>12500</v>
      </c>
      <c r="G113" s="89">
        <v>40</v>
      </c>
      <c r="H113" s="89">
        <f t="shared" si="9"/>
        <v>22.666666666666668</v>
      </c>
      <c r="I113" s="71">
        <f t="shared" si="7"/>
        <v>13.185648</v>
      </c>
      <c r="J113" s="64" t="str">
        <f t="shared" si="8"/>
        <v>VERIFICATO</v>
      </c>
    </row>
    <row r="114" spans="1:10" ht="11.25">
      <c r="A114" s="67" t="s">
        <v>193</v>
      </c>
      <c r="B114" s="68">
        <v>5</v>
      </c>
      <c r="C114" s="72">
        <v>-152.5177</v>
      </c>
      <c r="D114" s="65">
        <v>30</v>
      </c>
      <c r="E114" s="65">
        <v>50</v>
      </c>
      <c r="F114" s="64">
        <f t="shared" si="5"/>
        <v>12500</v>
      </c>
      <c r="G114" s="89">
        <v>40</v>
      </c>
      <c r="H114" s="89">
        <f t="shared" si="9"/>
        <v>22.666666666666668</v>
      </c>
      <c r="I114" s="71">
        <f t="shared" si="7"/>
        <v>12.201416</v>
      </c>
      <c r="J114" s="64" t="str">
        <f t="shared" si="8"/>
        <v>VERIFICATO</v>
      </c>
    </row>
    <row r="115" spans="1:10" ht="11.25">
      <c r="A115" s="67" t="s">
        <v>194</v>
      </c>
      <c r="B115" s="68">
        <v>5</v>
      </c>
      <c r="C115" s="72">
        <v>-143.9206</v>
      </c>
      <c r="D115" s="65">
        <v>30</v>
      </c>
      <c r="E115" s="65">
        <v>50</v>
      </c>
      <c r="F115" s="64">
        <f t="shared" si="5"/>
        <v>12500</v>
      </c>
      <c r="G115" s="89">
        <v>40</v>
      </c>
      <c r="H115" s="89">
        <f t="shared" si="9"/>
        <v>22.666666666666668</v>
      </c>
      <c r="I115" s="71">
        <f t="shared" si="7"/>
        <v>11.513648</v>
      </c>
      <c r="J115" s="64" t="str">
        <f t="shared" si="8"/>
        <v>VERIFICATO</v>
      </c>
    </row>
    <row r="116" spans="1:10" ht="11.25">
      <c r="A116" s="67" t="s">
        <v>195</v>
      </c>
      <c r="B116" s="68">
        <v>5</v>
      </c>
      <c r="C116" s="72">
        <v>-154.0268</v>
      </c>
      <c r="D116" s="65">
        <v>30</v>
      </c>
      <c r="E116" s="65">
        <v>50</v>
      </c>
      <c r="F116" s="64">
        <f t="shared" si="5"/>
        <v>12500</v>
      </c>
      <c r="G116" s="89">
        <v>40</v>
      </c>
      <c r="H116" s="89">
        <f t="shared" si="9"/>
        <v>22.666666666666668</v>
      </c>
      <c r="I116" s="71">
        <f t="shared" si="7"/>
        <v>12.322144</v>
      </c>
      <c r="J116" s="64" t="str">
        <f t="shared" si="8"/>
        <v>VERIFICATO</v>
      </c>
    </row>
    <row r="117" spans="1:10" ht="11.25">
      <c r="A117" s="67" t="s">
        <v>196</v>
      </c>
      <c r="B117" s="68">
        <v>5</v>
      </c>
      <c r="C117" s="72">
        <v>-105.7584</v>
      </c>
      <c r="D117" s="65">
        <v>30</v>
      </c>
      <c r="E117" s="65">
        <v>50</v>
      </c>
      <c r="F117" s="64">
        <f t="shared" si="5"/>
        <v>12500</v>
      </c>
      <c r="G117" s="89">
        <v>40</v>
      </c>
      <c r="H117" s="89">
        <f t="shared" si="9"/>
        <v>22.666666666666668</v>
      </c>
      <c r="I117" s="71">
        <f t="shared" si="7"/>
        <v>8.460672</v>
      </c>
      <c r="J117" s="64" t="str">
        <f t="shared" si="8"/>
        <v>VERIFICATO</v>
      </c>
    </row>
    <row r="118" spans="1:10" ht="11.25">
      <c r="A118" s="67" t="s">
        <v>197</v>
      </c>
      <c r="B118" s="68">
        <v>5</v>
      </c>
      <c r="C118" s="72">
        <v>-163.484</v>
      </c>
      <c r="D118" s="65">
        <v>30</v>
      </c>
      <c r="E118" s="65">
        <v>50</v>
      </c>
      <c r="F118" s="64">
        <f t="shared" si="5"/>
        <v>12500</v>
      </c>
      <c r="G118" s="89">
        <v>40</v>
      </c>
      <c r="H118" s="89">
        <f t="shared" si="9"/>
        <v>22.666666666666668</v>
      </c>
      <c r="I118" s="71">
        <f t="shared" si="7"/>
        <v>13.07872</v>
      </c>
      <c r="J118" s="64" t="str">
        <f t="shared" si="8"/>
        <v>VERIFICATO</v>
      </c>
    </row>
    <row r="119" spans="1:10" ht="11.25">
      <c r="A119" s="67" t="s">
        <v>198</v>
      </c>
      <c r="B119" s="68">
        <v>5</v>
      </c>
      <c r="C119" s="72">
        <v>-155.8934</v>
      </c>
      <c r="D119" s="65">
        <v>30</v>
      </c>
      <c r="E119" s="65">
        <v>50</v>
      </c>
      <c r="F119" s="64">
        <f t="shared" si="5"/>
        <v>12500</v>
      </c>
      <c r="G119" s="89">
        <v>40</v>
      </c>
      <c r="H119" s="89">
        <f t="shared" si="9"/>
        <v>22.666666666666668</v>
      </c>
      <c r="I119" s="71">
        <f t="shared" si="7"/>
        <v>12.471472</v>
      </c>
      <c r="J119" s="64" t="str">
        <f t="shared" si="8"/>
        <v>VERIFICATO</v>
      </c>
    </row>
    <row r="120" spans="1:10" ht="11.25">
      <c r="A120" s="67" t="s">
        <v>199</v>
      </c>
      <c r="B120" s="68">
        <v>5</v>
      </c>
      <c r="C120" s="72">
        <v>-147.0113</v>
      </c>
      <c r="D120" s="65">
        <v>30</v>
      </c>
      <c r="E120" s="65">
        <v>50</v>
      </c>
      <c r="F120" s="64">
        <f t="shared" si="5"/>
        <v>12500</v>
      </c>
      <c r="G120" s="89">
        <v>40</v>
      </c>
      <c r="H120" s="89">
        <f t="shared" si="9"/>
        <v>22.666666666666668</v>
      </c>
      <c r="I120" s="71">
        <f t="shared" si="7"/>
        <v>11.760904</v>
      </c>
      <c r="J120" s="64" t="str">
        <f t="shared" si="8"/>
        <v>VERIFICATO</v>
      </c>
    </row>
    <row r="121" spans="1:10" ht="11.25">
      <c r="A121" s="67" t="s">
        <v>200</v>
      </c>
      <c r="B121" s="68">
        <v>5</v>
      </c>
      <c r="C121" s="72">
        <v>-158.9085</v>
      </c>
      <c r="D121" s="65">
        <v>30</v>
      </c>
      <c r="E121" s="65">
        <v>50</v>
      </c>
      <c r="F121" s="64">
        <f t="shared" si="5"/>
        <v>12500</v>
      </c>
      <c r="G121" s="89">
        <v>40</v>
      </c>
      <c r="H121" s="89">
        <f t="shared" si="9"/>
        <v>22.666666666666668</v>
      </c>
      <c r="I121" s="71">
        <f t="shared" si="7"/>
        <v>12.71268</v>
      </c>
      <c r="J121" s="64" t="str">
        <f t="shared" si="8"/>
        <v>VERIFICATO</v>
      </c>
    </row>
    <row r="122" spans="1:10" ht="11.25">
      <c r="A122" s="67" t="s">
        <v>201</v>
      </c>
      <c r="B122" s="68">
        <v>5</v>
      </c>
      <c r="C122" s="72">
        <v>-105.6453</v>
      </c>
      <c r="D122" s="65">
        <v>30</v>
      </c>
      <c r="E122" s="65">
        <v>50</v>
      </c>
      <c r="F122" s="64">
        <f t="shared" si="5"/>
        <v>12500</v>
      </c>
      <c r="G122" s="89">
        <v>40</v>
      </c>
      <c r="H122" s="89">
        <f t="shared" si="9"/>
        <v>22.666666666666668</v>
      </c>
      <c r="I122" s="71">
        <f t="shared" si="7"/>
        <v>8.451624</v>
      </c>
      <c r="J122" s="64" t="str">
        <f t="shared" si="8"/>
        <v>VERIFICATO</v>
      </c>
    </row>
    <row r="123" spans="1:10" ht="11.25">
      <c r="A123" s="67" t="s">
        <v>202</v>
      </c>
      <c r="B123" s="68">
        <v>5</v>
      </c>
      <c r="C123" s="72">
        <v>-171.2339</v>
      </c>
      <c r="D123" s="65">
        <v>30</v>
      </c>
      <c r="E123" s="65">
        <v>50</v>
      </c>
      <c r="F123" s="64">
        <f t="shared" si="5"/>
        <v>12500</v>
      </c>
      <c r="G123" s="89">
        <v>40</v>
      </c>
      <c r="H123" s="89">
        <f t="shared" si="9"/>
        <v>22.666666666666668</v>
      </c>
      <c r="I123" s="71">
        <f t="shared" si="7"/>
        <v>13.698712</v>
      </c>
      <c r="J123" s="64" t="str">
        <f t="shared" si="8"/>
        <v>VERIFICATO</v>
      </c>
    </row>
    <row r="124" spans="1:10" ht="11.25">
      <c r="A124" s="67" t="s">
        <v>203</v>
      </c>
      <c r="B124" s="68">
        <v>5</v>
      </c>
      <c r="C124" s="72">
        <v>-156.588</v>
      </c>
      <c r="D124" s="65">
        <v>30</v>
      </c>
      <c r="E124" s="65">
        <v>50</v>
      </c>
      <c r="F124" s="64">
        <f t="shared" si="5"/>
        <v>12500</v>
      </c>
      <c r="G124" s="89">
        <v>40</v>
      </c>
      <c r="H124" s="89">
        <f t="shared" si="9"/>
        <v>22.666666666666668</v>
      </c>
      <c r="I124" s="71">
        <f t="shared" si="7"/>
        <v>12.52704</v>
      </c>
      <c r="J124" s="64" t="str">
        <f t="shared" si="8"/>
        <v>VERIFICATO</v>
      </c>
    </row>
    <row r="125" spans="1:10" ht="11.25">
      <c r="A125" s="67" t="s">
        <v>204</v>
      </c>
      <c r="B125" s="68">
        <v>5</v>
      </c>
      <c r="C125" s="72">
        <v>-77.0728</v>
      </c>
      <c r="D125" s="65">
        <v>30</v>
      </c>
      <c r="E125" s="65">
        <v>50</v>
      </c>
      <c r="F125" s="64">
        <f t="shared" si="5"/>
        <v>12500</v>
      </c>
      <c r="G125" s="89">
        <v>40</v>
      </c>
      <c r="H125" s="89">
        <f t="shared" si="9"/>
        <v>22.666666666666668</v>
      </c>
      <c r="I125" s="71">
        <f t="shared" si="7"/>
        <v>6.165824</v>
      </c>
      <c r="J125" s="64" t="str">
        <f t="shared" si="8"/>
        <v>VERIFICATO</v>
      </c>
    </row>
    <row r="126" spans="1:10" ht="11.25">
      <c r="A126" s="67" t="s">
        <v>205</v>
      </c>
      <c r="B126" s="68">
        <v>5</v>
      </c>
      <c r="C126" s="72">
        <v>-172.1235</v>
      </c>
      <c r="D126" s="65">
        <v>30</v>
      </c>
      <c r="E126" s="65">
        <v>50</v>
      </c>
      <c r="F126" s="64">
        <f t="shared" si="5"/>
        <v>12500</v>
      </c>
      <c r="G126" s="89">
        <v>40</v>
      </c>
      <c r="H126" s="89">
        <f t="shared" si="9"/>
        <v>22.666666666666668</v>
      </c>
      <c r="I126" s="71">
        <f t="shared" si="7"/>
        <v>13.76988</v>
      </c>
      <c r="J126" s="64" t="str">
        <f t="shared" si="8"/>
        <v>VERIFICATO</v>
      </c>
    </row>
    <row r="127" spans="1:10" ht="11.25">
      <c r="A127" s="67" t="s">
        <v>206</v>
      </c>
      <c r="B127" s="68">
        <v>5</v>
      </c>
      <c r="C127" s="72">
        <v>-153.8319</v>
      </c>
      <c r="D127" s="65">
        <v>30</v>
      </c>
      <c r="E127" s="65">
        <v>50</v>
      </c>
      <c r="F127" s="64">
        <f t="shared" si="5"/>
        <v>12500</v>
      </c>
      <c r="G127" s="89">
        <v>40</v>
      </c>
      <c r="H127" s="89">
        <f t="shared" si="9"/>
        <v>22.666666666666668</v>
      </c>
      <c r="I127" s="71">
        <f t="shared" si="7"/>
        <v>12.306552</v>
      </c>
      <c r="J127" s="64" t="str">
        <f t="shared" si="8"/>
        <v>VERIFICATO</v>
      </c>
    </row>
    <row r="128" spans="1:10" ht="11.25">
      <c r="A128" s="67" t="s">
        <v>207</v>
      </c>
      <c r="B128" s="68">
        <v>5</v>
      </c>
      <c r="C128" s="72">
        <v>-80.5354</v>
      </c>
      <c r="D128" s="65">
        <v>30</v>
      </c>
      <c r="E128" s="65">
        <v>50</v>
      </c>
      <c r="F128" s="64">
        <f t="shared" si="5"/>
        <v>12500</v>
      </c>
      <c r="G128" s="89">
        <v>40</v>
      </c>
      <c r="H128" s="89">
        <f t="shared" si="9"/>
        <v>22.666666666666668</v>
      </c>
      <c r="I128" s="71">
        <f t="shared" si="7"/>
        <v>6.442832</v>
      </c>
      <c r="J128" s="64" t="str">
        <f t="shared" si="8"/>
        <v>VERIFICATO</v>
      </c>
    </row>
    <row r="129" spans="1:10" ht="11.25">
      <c r="A129" s="67" t="s">
        <v>208</v>
      </c>
      <c r="B129" s="68">
        <v>5</v>
      </c>
      <c r="C129" s="72">
        <v>-178.7284</v>
      </c>
      <c r="D129" s="65">
        <v>30</v>
      </c>
      <c r="E129" s="65">
        <v>50</v>
      </c>
      <c r="F129" s="64">
        <f t="shared" si="5"/>
        <v>12500</v>
      </c>
      <c r="G129" s="89">
        <v>40</v>
      </c>
      <c r="H129" s="89">
        <f t="shared" si="9"/>
        <v>22.666666666666668</v>
      </c>
      <c r="I129" s="71">
        <f t="shared" si="7"/>
        <v>14.298272</v>
      </c>
      <c r="J129" s="64" t="str">
        <f t="shared" si="8"/>
        <v>VERIFICATO</v>
      </c>
    </row>
    <row r="130" spans="1:10" ht="11.25">
      <c r="A130" s="67" t="s">
        <v>209</v>
      </c>
      <c r="B130" s="68">
        <v>5</v>
      </c>
      <c r="C130" s="72">
        <v>-175.2605</v>
      </c>
      <c r="D130" s="65">
        <v>30</v>
      </c>
      <c r="E130" s="65">
        <v>50</v>
      </c>
      <c r="F130" s="64">
        <f t="shared" si="5"/>
        <v>12500</v>
      </c>
      <c r="G130" s="89">
        <v>40</v>
      </c>
      <c r="H130" s="89">
        <f t="shared" si="9"/>
        <v>22.666666666666668</v>
      </c>
      <c r="I130" s="71">
        <f t="shared" si="7"/>
        <v>14.02084</v>
      </c>
      <c r="J130" s="64" t="str">
        <f t="shared" si="8"/>
        <v>VERIFICATO</v>
      </c>
    </row>
    <row r="131" spans="1:10" ht="11.25">
      <c r="A131" s="67" t="s">
        <v>210</v>
      </c>
      <c r="B131" s="68">
        <v>5</v>
      </c>
      <c r="C131" s="72">
        <v>-83.6286</v>
      </c>
      <c r="D131" s="65">
        <v>30</v>
      </c>
      <c r="E131" s="65">
        <v>50</v>
      </c>
      <c r="F131" s="64">
        <f t="shared" si="5"/>
        <v>12500</v>
      </c>
      <c r="G131" s="89">
        <v>40</v>
      </c>
      <c r="H131" s="89">
        <f t="shared" si="9"/>
        <v>22.666666666666668</v>
      </c>
      <c r="I131" s="71">
        <f t="shared" si="7"/>
        <v>6.690288</v>
      </c>
      <c r="J131" s="64" t="str">
        <f t="shared" si="8"/>
        <v>VERIFICATO</v>
      </c>
    </row>
    <row r="132" spans="1:10" ht="11.25">
      <c r="A132" s="67" t="s">
        <v>211</v>
      </c>
      <c r="B132" s="68">
        <v>5</v>
      </c>
      <c r="C132" s="72">
        <v>-171.7459</v>
      </c>
      <c r="D132" s="65">
        <v>30</v>
      </c>
      <c r="E132" s="65">
        <v>50</v>
      </c>
      <c r="F132" s="64">
        <f t="shared" si="5"/>
        <v>12500</v>
      </c>
      <c r="G132" s="89">
        <v>40</v>
      </c>
      <c r="H132" s="89">
        <f t="shared" si="9"/>
        <v>22.666666666666668</v>
      </c>
      <c r="I132" s="71">
        <f t="shared" si="7"/>
        <v>13.739672</v>
      </c>
      <c r="J132" s="64" t="str">
        <f t="shared" si="8"/>
        <v>VERIFICATO</v>
      </c>
    </row>
    <row r="133" spans="1:10" ht="11.25">
      <c r="A133" s="67" t="s">
        <v>212</v>
      </c>
      <c r="B133" s="68">
        <v>5</v>
      </c>
      <c r="C133" s="72">
        <v>-157.6323</v>
      </c>
      <c r="D133" s="65">
        <v>30</v>
      </c>
      <c r="E133" s="65">
        <v>50</v>
      </c>
      <c r="F133" s="64">
        <f t="shared" si="5"/>
        <v>12500</v>
      </c>
      <c r="G133" s="89">
        <v>40</v>
      </c>
      <c r="H133" s="89">
        <f t="shared" si="9"/>
        <v>22.666666666666668</v>
      </c>
      <c r="I133" s="71">
        <f t="shared" si="7"/>
        <v>12.610584</v>
      </c>
      <c r="J133" s="64" t="str">
        <f t="shared" si="8"/>
        <v>VERIFICATO</v>
      </c>
    </row>
    <row r="134" spans="1:10" ht="11.25">
      <c r="A134" s="67" t="s">
        <v>213</v>
      </c>
      <c r="B134" s="68">
        <v>5</v>
      </c>
      <c r="C134" s="72">
        <v>-77.422</v>
      </c>
      <c r="D134" s="65">
        <v>30</v>
      </c>
      <c r="E134" s="65">
        <v>50</v>
      </c>
      <c r="F134" s="64">
        <f aca="true" t="shared" si="10" ref="F134:F156">(D134*E134^2)/6</f>
        <v>12500</v>
      </c>
      <c r="G134" s="89">
        <v>40</v>
      </c>
      <c r="H134" s="89">
        <f t="shared" si="9"/>
        <v>22.666666666666668</v>
      </c>
      <c r="I134" s="71">
        <f aca="true" t="shared" si="11" ref="I134:I156">ABS(C134*1000000)/(F134*1000)</f>
        <v>6.19376</v>
      </c>
      <c r="J134" s="64" t="str">
        <f aca="true" t="shared" si="12" ref="J134:J156">IF(I134&lt;=H134,"VERIFICATO","NON VERIFICATO")</f>
        <v>VERIFICATO</v>
      </c>
    </row>
    <row r="135" spans="1:10" ht="11.25">
      <c r="A135" s="67" t="s">
        <v>214</v>
      </c>
      <c r="B135" s="68">
        <v>5</v>
      </c>
      <c r="C135" s="72">
        <v>-171.4489</v>
      </c>
      <c r="D135" s="65">
        <v>30</v>
      </c>
      <c r="E135" s="65">
        <v>50</v>
      </c>
      <c r="F135" s="64">
        <f t="shared" si="10"/>
        <v>12500</v>
      </c>
      <c r="G135" s="89">
        <v>40</v>
      </c>
      <c r="H135" s="89">
        <f t="shared" si="9"/>
        <v>22.666666666666668</v>
      </c>
      <c r="I135" s="71">
        <f t="shared" si="11"/>
        <v>13.715912</v>
      </c>
      <c r="J135" s="64" t="str">
        <f t="shared" si="12"/>
        <v>VERIFICATO</v>
      </c>
    </row>
    <row r="136" spans="1:10" ht="11.25">
      <c r="A136" s="67" t="s">
        <v>215</v>
      </c>
      <c r="B136" s="68">
        <v>5</v>
      </c>
      <c r="C136" s="72">
        <v>-146.8707</v>
      </c>
      <c r="D136" s="65">
        <v>30</v>
      </c>
      <c r="E136" s="65">
        <v>50</v>
      </c>
      <c r="F136" s="64">
        <f t="shared" si="10"/>
        <v>12500</v>
      </c>
      <c r="G136" s="89">
        <v>40</v>
      </c>
      <c r="H136" s="89">
        <f t="shared" si="9"/>
        <v>22.666666666666668</v>
      </c>
      <c r="I136" s="71">
        <f t="shared" si="11"/>
        <v>11.749656</v>
      </c>
      <c r="J136" s="64" t="str">
        <f t="shared" si="12"/>
        <v>VERIFICATO</v>
      </c>
    </row>
    <row r="137" spans="1:10" ht="11.25">
      <c r="A137" s="67" t="s">
        <v>216</v>
      </c>
      <c r="B137" s="68">
        <v>5</v>
      </c>
      <c r="C137" s="72">
        <v>-149.3467</v>
      </c>
      <c r="D137" s="65">
        <v>30</v>
      </c>
      <c r="E137" s="65">
        <v>50</v>
      </c>
      <c r="F137" s="64">
        <f t="shared" si="10"/>
        <v>12500</v>
      </c>
      <c r="G137" s="89">
        <v>40</v>
      </c>
      <c r="H137" s="89">
        <f t="shared" si="9"/>
        <v>22.666666666666668</v>
      </c>
      <c r="I137" s="71">
        <f t="shared" si="11"/>
        <v>11.947736</v>
      </c>
      <c r="J137" s="64" t="str">
        <f t="shared" si="12"/>
        <v>VERIFICATO</v>
      </c>
    </row>
    <row r="138" spans="1:10" ht="11.25">
      <c r="A138" s="67" t="s">
        <v>217</v>
      </c>
      <c r="B138" s="68">
        <v>5</v>
      </c>
      <c r="C138" s="72">
        <v>-161.3742</v>
      </c>
      <c r="D138" s="65">
        <v>30</v>
      </c>
      <c r="E138" s="65">
        <v>50</v>
      </c>
      <c r="F138" s="64">
        <f t="shared" si="10"/>
        <v>12500</v>
      </c>
      <c r="G138" s="89">
        <v>40</v>
      </c>
      <c r="H138" s="89">
        <f t="shared" si="9"/>
        <v>22.666666666666668</v>
      </c>
      <c r="I138" s="71">
        <f t="shared" si="11"/>
        <v>12.909936</v>
      </c>
      <c r="J138" s="64" t="str">
        <f t="shared" si="12"/>
        <v>VERIFICATO</v>
      </c>
    </row>
    <row r="139" spans="1:10" ht="11.25">
      <c r="A139" s="67" t="s">
        <v>218</v>
      </c>
      <c r="B139" s="68">
        <v>5</v>
      </c>
      <c r="C139" s="72">
        <v>-64.9831</v>
      </c>
      <c r="D139" s="65">
        <v>30</v>
      </c>
      <c r="E139" s="65">
        <v>50</v>
      </c>
      <c r="F139" s="64">
        <f t="shared" si="10"/>
        <v>12500</v>
      </c>
      <c r="G139" s="89">
        <v>40</v>
      </c>
      <c r="H139" s="89">
        <f t="shared" si="9"/>
        <v>22.666666666666668</v>
      </c>
      <c r="I139" s="71">
        <f t="shared" si="11"/>
        <v>5.1986479999999995</v>
      </c>
      <c r="J139" s="64" t="str">
        <f t="shared" si="12"/>
        <v>VERIFICATO</v>
      </c>
    </row>
    <row r="140" spans="1:10" ht="11.25">
      <c r="A140" s="67" t="s">
        <v>219</v>
      </c>
      <c r="B140" s="68">
        <v>5</v>
      </c>
      <c r="C140" s="72">
        <v>-172.0455</v>
      </c>
      <c r="D140" s="65">
        <v>30</v>
      </c>
      <c r="E140" s="65">
        <v>50</v>
      </c>
      <c r="F140" s="64">
        <f t="shared" si="10"/>
        <v>12500</v>
      </c>
      <c r="G140" s="89">
        <v>40</v>
      </c>
      <c r="H140" s="89">
        <f t="shared" si="9"/>
        <v>22.666666666666668</v>
      </c>
      <c r="I140" s="71">
        <f t="shared" si="11"/>
        <v>13.76364</v>
      </c>
      <c r="J140" s="64" t="str">
        <f t="shared" si="12"/>
        <v>VERIFICATO</v>
      </c>
    </row>
    <row r="141" spans="1:10" ht="11.25">
      <c r="A141" s="67" t="s">
        <v>220</v>
      </c>
      <c r="B141" s="68">
        <v>5</v>
      </c>
      <c r="C141" s="72">
        <v>-152.7431</v>
      </c>
      <c r="D141" s="65">
        <v>30</v>
      </c>
      <c r="E141" s="65">
        <v>50</v>
      </c>
      <c r="F141" s="64">
        <f t="shared" si="10"/>
        <v>12500</v>
      </c>
      <c r="G141" s="89">
        <v>40</v>
      </c>
      <c r="H141" s="89">
        <f t="shared" si="9"/>
        <v>22.666666666666668</v>
      </c>
      <c r="I141" s="71">
        <f t="shared" si="11"/>
        <v>12.219448</v>
      </c>
      <c r="J141" s="64" t="str">
        <f t="shared" si="12"/>
        <v>VERIFICATO</v>
      </c>
    </row>
    <row r="142" spans="1:10" ht="11.25">
      <c r="A142" s="67" t="s">
        <v>221</v>
      </c>
      <c r="B142" s="68">
        <v>5</v>
      </c>
      <c r="C142" s="72">
        <v>-145.4987</v>
      </c>
      <c r="D142" s="65">
        <v>30</v>
      </c>
      <c r="E142" s="65">
        <v>50</v>
      </c>
      <c r="F142" s="64">
        <f t="shared" si="10"/>
        <v>12500</v>
      </c>
      <c r="G142" s="89">
        <v>40</v>
      </c>
      <c r="H142" s="89">
        <f t="shared" si="9"/>
        <v>22.666666666666668</v>
      </c>
      <c r="I142" s="71">
        <f t="shared" si="11"/>
        <v>11.639896</v>
      </c>
      <c r="J142" s="64" t="str">
        <f t="shared" si="12"/>
        <v>VERIFICATO</v>
      </c>
    </row>
    <row r="143" spans="1:10" ht="11.25">
      <c r="A143" s="67" t="s">
        <v>222</v>
      </c>
      <c r="B143" s="68">
        <v>5</v>
      </c>
      <c r="C143" s="72">
        <v>-164.5102</v>
      </c>
      <c r="D143" s="65">
        <v>30</v>
      </c>
      <c r="E143" s="65">
        <v>50</v>
      </c>
      <c r="F143" s="64">
        <f t="shared" si="10"/>
        <v>12500</v>
      </c>
      <c r="G143" s="89">
        <v>40</v>
      </c>
      <c r="H143" s="89">
        <f t="shared" si="9"/>
        <v>22.666666666666668</v>
      </c>
      <c r="I143" s="71">
        <f t="shared" si="11"/>
        <v>13.160816</v>
      </c>
      <c r="J143" s="64" t="str">
        <f t="shared" si="12"/>
        <v>VERIFICATO</v>
      </c>
    </row>
    <row r="144" spans="1:10" ht="11.25">
      <c r="A144" s="67" t="s">
        <v>223</v>
      </c>
      <c r="B144" s="68">
        <v>5</v>
      </c>
      <c r="C144" s="72">
        <v>-66.4723</v>
      </c>
      <c r="D144" s="65">
        <v>30</v>
      </c>
      <c r="E144" s="65">
        <v>50</v>
      </c>
      <c r="F144" s="64">
        <f t="shared" si="10"/>
        <v>12500</v>
      </c>
      <c r="G144" s="89">
        <v>40</v>
      </c>
      <c r="H144" s="89">
        <f t="shared" si="9"/>
        <v>22.666666666666668</v>
      </c>
      <c r="I144" s="71">
        <f t="shared" si="11"/>
        <v>5.3177840000000005</v>
      </c>
      <c r="J144" s="64" t="str">
        <f t="shared" si="12"/>
        <v>VERIFICATO</v>
      </c>
    </row>
    <row r="145" spans="1:10" ht="11.25">
      <c r="A145" s="67" t="s">
        <v>224</v>
      </c>
      <c r="B145" s="68">
        <v>5</v>
      </c>
      <c r="C145" s="72">
        <v>-174.1996</v>
      </c>
      <c r="D145" s="65">
        <v>30</v>
      </c>
      <c r="E145" s="65">
        <v>50</v>
      </c>
      <c r="F145" s="64">
        <f t="shared" si="10"/>
        <v>12500</v>
      </c>
      <c r="G145" s="89">
        <v>40</v>
      </c>
      <c r="H145" s="89">
        <f t="shared" si="9"/>
        <v>22.666666666666668</v>
      </c>
      <c r="I145" s="71">
        <f t="shared" si="11"/>
        <v>13.935968</v>
      </c>
      <c r="J145" s="64" t="str">
        <f t="shared" si="12"/>
        <v>VERIFICATO</v>
      </c>
    </row>
    <row r="146" spans="1:10" ht="11.25">
      <c r="A146" s="67" t="s">
        <v>225</v>
      </c>
      <c r="B146" s="68">
        <v>5</v>
      </c>
      <c r="C146" s="72">
        <v>-162.574</v>
      </c>
      <c r="D146" s="65">
        <v>30</v>
      </c>
      <c r="E146" s="65">
        <v>50</v>
      </c>
      <c r="F146" s="64">
        <f t="shared" si="10"/>
        <v>12500</v>
      </c>
      <c r="G146" s="89">
        <v>40</v>
      </c>
      <c r="H146" s="89">
        <f t="shared" si="9"/>
        <v>22.666666666666668</v>
      </c>
      <c r="I146" s="71">
        <f t="shared" si="11"/>
        <v>13.00592</v>
      </c>
      <c r="J146" s="64" t="str">
        <f t="shared" si="12"/>
        <v>VERIFICATO</v>
      </c>
    </row>
    <row r="147" spans="1:10" ht="11.25">
      <c r="A147" s="67" t="s">
        <v>226</v>
      </c>
      <c r="B147" s="68">
        <v>5</v>
      </c>
      <c r="C147" s="72">
        <v>-45.4421</v>
      </c>
      <c r="D147" s="65">
        <v>30</v>
      </c>
      <c r="E147" s="65">
        <v>50</v>
      </c>
      <c r="F147" s="64">
        <f t="shared" si="10"/>
        <v>12500</v>
      </c>
      <c r="G147" s="89">
        <v>40</v>
      </c>
      <c r="H147" s="89">
        <f t="shared" si="9"/>
        <v>22.666666666666668</v>
      </c>
      <c r="I147" s="71">
        <f t="shared" si="11"/>
        <v>3.635368</v>
      </c>
      <c r="J147" s="64" t="str">
        <f t="shared" si="12"/>
        <v>VERIFICATO</v>
      </c>
    </row>
    <row r="148" spans="1:10" ht="11.25">
      <c r="A148" s="67" t="s">
        <v>227</v>
      </c>
      <c r="B148" s="68">
        <v>5</v>
      </c>
      <c r="C148" s="72">
        <v>-174.9791</v>
      </c>
      <c r="D148" s="65">
        <v>30</v>
      </c>
      <c r="E148" s="65">
        <v>50</v>
      </c>
      <c r="F148" s="64">
        <f t="shared" si="10"/>
        <v>12500</v>
      </c>
      <c r="G148" s="89">
        <v>40</v>
      </c>
      <c r="H148" s="89">
        <f aca="true" t="shared" si="13" ref="H148:H156">0.85*G148/1.5</f>
        <v>22.666666666666668</v>
      </c>
      <c r="I148" s="71">
        <f t="shared" si="11"/>
        <v>13.998328</v>
      </c>
      <c r="J148" s="64" t="str">
        <f t="shared" si="12"/>
        <v>VERIFICATO</v>
      </c>
    </row>
    <row r="149" spans="1:10" ht="11.25">
      <c r="A149" s="67" t="s">
        <v>228</v>
      </c>
      <c r="B149" s="68">
        <v>5</v>
      </c>
      <c r="C149" s="72">
        <v>-158.9453</v>
      </c>
      <c r="D149" s="65">
        <v>30</v>
      </c>
      <c r="E149" s="65">
        <v>50</v>
      </c>
      <c r="F149" s="64">
        <f t="shared" si="10"/>
        <v>12500</v>
      </c>
      <c r="G149" s="89">
        <v>40</v>
      </c>
      <c r="H149" s="89">
        <f t="shared" si="13"/>
        <v>22.666666666666668</v>
      </c>
      <c r="I149" s="71">
        <f t="shared" si="11"/>
        <v>12.715624</v>
      </c>
      <c r="J149" s="64" t="str">
        <f t="shared" si="12"/>
        <v>VERIFICATO</v>
      </c>
    </row>
    <row r="150" spans="1:10" ht="11.25">
      <c r="A150" s="67" t="s">
        <v>229</v>
      </c>
      <c r="B150" s="68">
        <v>5</v>
      </c>
      <c r="C150" s="72">
        <v>-47.2533</v>
      </c>
      <c r="D150" s="65">
        <v>30</v>
      </c>
      <c r="E150" s="65">
        <v>50</v>
      </c>
      <c r="F150" s="64">
        <f t="shared" si="10"/>
        <v>12500</v>
      </c>
      <c r="G150" s="89">
        <v>40</v>
      </c>
      <c r="H150" s="89">
        <f t="shared" si="13"/>
        <v>22.666666666666668</v>
      </c>
      <c r="I150" s="71">
        <f t="shared" si="11"/>
        <v>3.780264</v>
      </c>
      <c r="J150" s="64" t="str">
        <f t="shared" si="12"/>
        <v>VERIFICATO</v>
      </c>
    </row>
    <row r="151" spans="1:10" ht="11.25">
      <c r="A151" s="67" t="s">
        <v>230</v>
      </c>
      <c r="B151" s="68">
        <v>5</v>
      </c>
      <c r="C151" s="72">
        <v>-168.4306</v>
      </c>
      <c r="D151" s="65">
        <v>30</v>
      </c>
      <c r="E151" s="65">
        <v>50</v>
      </c>
      <c r="F151" s="64">
        <f t="shared" si="10"/>
        <v>12500</v>
      </c>
      <c r="G151" s="89">
        <v>40</v>
      </c>
      <c r="H151" s="89">
        <f t="shared" si="13"/>
        <v>22.666666666666668</v>
      </c>
      <c r="I151" s="71">
        <f t="shared" si="11"/>
        <v>13.474448</v>
      </c>
      <c r="J151" s="64" t="str">
        <f t="shared" si="12"/>
        <v>VERIFICATO</v>
      </c>
    </row>
    <row r="152" spans="1:10" ht="11.25">
      <c r="A152" s="67" t="s">
        <v>231</v>
      </c>
      <c r="B152" s="68">
        <v>5</v>
      </c>
      <c r="C152" s="72">
        <v>-160.558</v>
      </c>
      <c r="D152" s="65">
        <v>30</v>
      </c>
      <c r="E152" s="65">
        <v>50</v>
      </c>
      <c r="F152" s="64">
        <f t="shared" si="10"/>
        <v>12500</v>
      </c>
      <c r="G152" s="89">
        <v>40</v>
      </c>
      <c r="H152" s="89">
        <f t="shared" si="13"/>
        <v>22.666666666666668</v>
      </c>
      <c r="I152" s="71">
        <f t="shared" si="11"/>
        <v>12.84464</v>
      </c>
      <c r="J152" s="64" t="str">
        <f t="shared" si="12"/>
        <v>VERIFICATO</v>
      </c>
    </row>
    <row r="153" spans="1:10" ht="11.25">
      <c r="A153" s="67" t="s">
        <v>232</v>
      </c>
      <c r="B153" s="68">
        <v>5</v>
      </c>
      <c r="C153" s="72">
        <v>-46.9719</v>
      </c>
      <c r="D153" s="65">
        <v>30</v>
      </c>
      <c r="E153" s="65">
        <v>50</v>
      </c>
      <c r="F153" s="64">
        <f t="shared" si="10"/>
        <v>12500</v>
      </c>
      <c r="G153" s="89">
        <v>40</v>
      </c>
      <c r="H153" s="89">
        <f t="shared" si="13"/>
        <v>22.666666666666668</v>
      </c>
      <c r="I153" s="71">
        <f t="shared" si="11"/>
        <v>3.757752</v>
      </c>
      <c r="J153" s="64" t="str">
        <f t="shared" si="12"/>
        <v>VERIFICATO</v>
      </c>
    </row>
    <row r="154" spans="1:10" ht="11.25">
      <c r="A154" s="67" t="s">
        <v>233</v>
      </c>
      <c r="B154" s="68">
        <v>5</v>
      </c>
      <c r="C154" s="72">
        <v>-174.0261</v>
      </c>
      <c r="D154" s="65">
        <v>30</v>
      </c>
      <c r="E154" s="65">
        <v>50</v>
      </c>
      <c r="F154" s="64">
        <f t="shared" si="10"/>
        <v>12500</v>
      </c>
      <c r="G154" s="89">
        <v>40</v>
      </c>
      <c r="H154" s="89">
        <f t="shared" si="13"/>
        <v>22.666666666666668</v>
      </c>
      <c r="I154" s="71">
        <f t="shared" si="11"/>
        <v>13.922088</v>
      </c>
      <c r="J154" s="64" t="str">
        <f t="shared" si="12"/>
        <v>VERIFICATO</v>
      </c>
    </row>
    <row r="155" spans="1:10" ht="11.25">
      <c r="A155" s="67" t="s">
        <v>234</v>
      </c>
      <c r="B155" s="68">
        <v>5</v>
      </c>
      <c r="C155" s="72">
        <v>-162.5955</v>
      </c>
      <c r="D155" s="65">
        <v>30</v>
      </c>
      <c r="E155" s="65">
        <v>50</v>
      </c>
      <c r="F155" s="64">
        <f t="shared" si="10"/>
        <v>12500</v>
      </c>
      <c r="G155" s="89">
        <v>40</v>
      </c>
      <c r="H155" s="89">
        <f t="shared" si="13"/>
        <v>22.666666666666668</v>
      </c>
      <c r="I155" s="71">
        <f t="shared" si="11"/>
        <v>13.00764</v>
      </c>
      <c r="J155" s="64" t="str">
        <f t="shared" si="12"/>
        <v>VERIFICATO</v>
      </c>
    </row>
    <row r="156" spans="1:10" ht="11.25">
      <c r="A156" s="67" t="s">
        <v>235</v>
      </c>
      <c r="B156" s="68">
        <v>5</v>
      </c>
      <c r="C156" s="72">
        <v>-45.4911</v>
      </c>
      <c r="D156" s="65">
        <v>30</v>
      </c>
      <c r="E156" s="65">
        <v>50</v>
      </c>
      <c r="F156" s="64">
        <f t="shared" si="10"/>
        <v>12500</v>
      </c>
      <c r="G156" s="89">
        <v>40</v>
      </c>
      <c r="H156" s="89">
        <f t="shared" si="13"/>
        <v>22.666666666666668</v>
      </c>
      <c r="I156" s="71">
        <f t="shared" si="11"/>
        <v>3.639288</v>
      </c>
      <c r="J156" s="64" t="str">
        <f t="shared" si="12"/>
        <v>VERIFICATO</v>
      </c>
    </row>
    <row r="157" spans="1:10" ht="11.25">
      <c r="A157" s="112" t="s">
        <v>236</v>
      </c>
      <c r="B157" s="112"/>
      <c r="C157" s="112"/>
      <c r="D157" s="112"/>
      <c r="E157" s="112"/>
      <c r="F157" s="112"/>
      <c r="G157" s="112"/>
      <c r="H157" s="112"/>
      <c r="I157" s="112"/>
      <c r="J157" s="112"/>
    </row>
    <row r="158" spans="1:10" ht="11.25">
      <c r="A158" s="69" t="s">
        <v>237</v>
      </c>
      <c r="B158" s="59">
        <v>3.5</v>
      </c>
      <c r="C158" s="72">
        <v>7.7912</v>
      </c>
      <c r="D158" s="65">
        <v>30</v>
      </c>
      <c r="E158" s="65">
        <v>30</v>
      </c>
      <c r="F158" s="64">
        <f>(D158*E158^2)/6</f>
        <v>4500</v>
      </c>
      <c r="G158" s="89">
        <v>40</v>
      </c>
      <c r="H158" s="89">
        <f>0.85*G158/1.5</f>
        <v>22.666666666666668</v>
      </c>
      <c r="I158" s="71">
        <f>ABS(C158*1000000)/(F158*1000)</f>
        <v>1.7313777777777777</v>
      </c>
      <c r="J158" s="64" t="str">
        <f>IF(I158&lt;=H158,"VERIFICATO","NON VERIFICATO")</f>
        <v>VERIFICATO</v>
      </c>
    </row>
    <row r="159" spans="1:10" ht="11.25">
      <c r="A159" s="69" t="s">
        <v>238</v>
      </c>
      <c r="B159" s="59">
        <v>3.5</v>
      </c>
      <c r="C159" s="72">
        <v>7.3576</v>
      </c>
      <c r="D159" s="65">
        <v>30</v>
      </c>
      <c r="E159" s="65">
        <v>30</v>
      </c>
      <c r="F159" s="64">
        <f aca="true" t="shared" si="14" ref="F159:F173">(D159*E159^2)/6</f>
        <v>4500</v>
      </c>
      <c r="G159" s="89">
        <v>40</v>
      </c>
      <c r="H159" s="89">
        <f aca="true" t="shared" si="15" ref="H159:H173">0.85*G159/1.5</f>
        <v>22.666666666666668</v>
      </c>
      <c r="I159" s="71">
        <f aca="true" t="shared" si="16" ref="I159:I173">ABS(C159*1000000)/(F159*1000)</f>
        <v>1.6350222222222222</v>
      </c>
      <c r="J159" s="64" t="str">
        <f aca="true" t="shared" si="17" ref="J159:J173">IF(I159&lt;=H159,"VERIFICATO","NON VERIFICATO")</f>
        <v>VERIFICATO</v>
      </c>
    </row>
    <row r="160" spans="1:10" ht="11.25">
      <c r="A160" s="69" t="s">
        <v>239</v>
      </c>
      <c r="B160" s="59">
        <v>3.5</v>
      </c>
      <c r="C160" s="72">
        <v>-8.2548</v>
      </c>
      <c r="D160" s="65">
        <v>30</v>
      </c>
      <c r="E160" s="65">
        <v>30</v>
      </c>
      <c r="F160" s="64">
        <f t="shared" si="14"/>
        <v>4500</v>
      </c>
      <c r="G160" s="89">
        <v>40</v>
      </c>
      <c r="H160" s="89">
        <f t="shared" si="15"/>
        <v>22.666666666666668</v>
      </c>
      <c r="I160" s="71">
        <f t="shared" si="16"/>
        <v>1.8343999999999998</v>
      </c>
      <c r="J160" s="64" t="str">
        <f t="shared" si="17"/>
        <v>VERIFICATO</v>
      </c>
    </row>
    <row r="161" spans="1:10" ht="11.25">
      <c r="A161" s="69" t="s">
        <v>240</v>
      </c>
      <c r="B161" s="59">
        <v>3.5</v>
      </c>
      <c r="C161" s="72">
        <v>-8.6937</v>
      </c>
      <c r="D161" s="65">
        <v>30</v>
      </c>
      <c r="E161" s="65">
        <v>30</v>
      </c>
      <c r="F161" s="64">
        <f t="shared" si="14"/>
        <v>4500</v>
      </c>
      <c r="G161" s="89">
        <v>40</v>
      </c>
      <c r="H161" s="89">
        <f t="shared" si="15"/>
        <v>22.666666666666668</v>
      </c>
      <c r="I161" s="71">
        <f t="shared" si="16"/>
        <v>1.9319333333333333</v>
      </c>
      <c r="J161" s="64" t="str">
        <f t="shared" si="17"/>
        <v>VERIFICATO</v>
      </c>
    </row>
    <row r="162" spans="1:10" ht="11.25">
      <c r="A162" s="69" t="s">
        <v>241</v>
      </c>
      <c r="B162" s="59">
        <v>3.5</v>
      </c>
      <c r="C162" s="72">
        <v>11.3107</v>
      </c>
      <c r="D162" s="65">
        <v>30</v>
      </c>
      <c r="E162" s="65">
        <v>30</v>
      </c>
      <c r="F162" s="64">
        <f t="shared" si="14"/>
        <v>4500</v>
      </c>
      <c r="G162" s="89">
        <v>40</v>
      </c>
      <c r="H162" s="89">
        <f t="shared" si="15"/>
        <v>22.666666666666668</v>
      </c>
      <c r="I162" s="71">
        <f t="shared" si="16"/>
        <v>2.513488888888889</v>
      </c>
      <c r="J162" s="64" t="str">
        <f t="shared" si="17"/>
        <v>VERIFICATO</v>
      </c>
    </row>
    <row r="163" spans="1:10" ht="11.25">
      <c r="A163" s="69" t="s">
        <v>242</v>
      </c>
      <c r="B163" s="59">
        <v>3.5</v>
      </c>
      <c r="C163" s="72">
        <v>10.8254</v>
      </c>
      <c r="D163" s="65">
        <v>30</v>
      </c>
      <c r="E163" s="65">
        <v>30</v>
      </c>
      <c r="F163" s="64">
        <f t="shared" si="14"/>
        <v>4500</v>
      </c>
      <c r="G163" s="89">
        <v>40</v>
      </c>
      <c r="H163" s="89">
        <f t="shared" si="15"/>
        <v>22.666666666666668</v>
      </c>
      <c r="I163" s="71">
        <f t="shared" si="16"/>
        <v>2.4056444444444445</v>
      </c>
      <c r="J163" s="64" t="str">
        <f t="shared" si="17"/>
        <v>VERIFICATO</v>
      </c>
    </row>
    <row r="164" spans="1:10" ht="11.25">
      <c r="A164" s="69" t="s">
        <v>243</v>
      </c>
      <c r="B164" s="59">
        <v>3.5</v>
      </c>
      <c r="C164" s="72">
        <v>-11.8347</v>
      </c>
      <c r="D164" s="65">
        <v>30</v>
      </c>
      <c r="E164" s="65">
        <v>30</v>
      </c>
      <c r="F164" s="64">
        <f t="shared" si="14"/>
        <v>4500</v>
      </c>
      <c r="G164" s="89">
        <v>40</v>
      </c>
      <c r="H164" s="89">
        <f t="shared" si="15"/>
        <v>22.666666666666668</v>
      </c>
      <c r="I164" s="71">
        <f t="shared" si="16"/>
        <v>2.6299333333333332</v>
      </c>
      <c r="J164" s="64" t="str">
        <f t="shared" si="17"/>
        <v>VERIFICATO</v>
      </c>
    </row>
    <row r="165" spans="1:10" ht="11.25">
      <c r="A165" s="69" t="s">
        <v>244</v>
      </c>
      <c r="B165" s="59">
        <v>3.5</v>
      </c>
      <c r="C165" s="72">
        <v>-12.3282</v>
      </c>
      <c r="D165" s="65">
        <v>30</v>
      </c>
      <c r="E165" s="65">
        <v>30</v>
      </c>
      <c r="F165" s="64">
        <f t="shared" si="14"/>
        <v>4500</v>
      </c>
      <c r="G165" s="89">
        <v>40</v>
      </c>
      <c r="H165" s="89">
        <f t="shared" si="15"/>
        <v>22.666666666666668</v>
      </c>
      <c r="I165" s="71">
        <f t="shared" si="16"/>
        <v>2.7396</v>
      </c>
      <c r="J165" s="64" t="str">
        <f t="shared" si="17"/>
        <v>VERIFICATO</v>
      </c>
    </row>
    <row r="166" spans="1:10" ht="11.25">
      <c r="A166" s="69" t="s">
        <v>245</v>
      </c>
      <c r="B166" s="59">
        <v>3.5</v>
      </c>
      <c r="C166" s="72">
        <v>11.1169</v>
      </c>
      <c r="D166" s="65">
        <v>30</v>
      </c>
      <c r="E166" s="65">
        <v>30</v>
      </c>
      <c r="F166" s="64">
        <f t="shared" si="14"/>
        <v>4500</v>
      </c>
      <c r="G166" s="89">
        <v>40</v>
      </c>
      <c r="H166" s="89">
        <f t="shared" si="15"/>
        <v>22.666666666666668</v>
      </c>
      <c r="I166" s="71">
        <f t="shared" si="16"/>
        <v>2.470422222222222</v>
      </c>
      <c r="J166" s="64" t="str">
        <f t="shared" si="17"/>
        <v>VERIFICATO</v>
      </c>
    </row>
    <row r="167" spans="1:10" ht="11.25">
      <c r="A167" s="69" t="s">
        <v>246</v>
      </c>
      <c r="B167" s="59">
        <v>3.5</v>
      </c>
      <c r="C167" s="72">
        <v>10.796</v>
      </c>
      <c r="D167" s="65">
        <v>30</v>
      </c>
      <c r="E167" s="65">
        <v>30</v>
      </c>
      <c r="F167" s="64">
        <f t="shared" si="14"/>
        <v>4500</v>
      </c>
      <c r="G167" s="89">
        <v>40</v>
      </c>
      <c r="H167" s="89">
        <f t="shared" si="15"/>
        <v>22.666666666666668</v>
      </c>
      <c r="I167" s="71">
        <f t="shared" si="16"/>
        <v>2.399111111111111</v>
      </c>
      <c r="J167" s="64" t="str">
        <f t="shared" si="17"/>
        <v>VERIFICATO</v>
      </c>
    </row>
    <row r="168" spans="1:10" ht="11.25">
      <c r="A168" s="69" t="s">
        <v>247</v>
      </c>
      <c r="B168" s="59">
        <v>3.5</v>
      </c>
      <c r="C168" s="72">
        <v>-11.5152</v>
      </c>
      <c r="D168" s="65">
        <v>30</v>
      </c>
      <c r="E168" s="65">
        <v>30</v>
      </c>
      <c r="F168" s="64">
        <f t="shared" si="14"/>
        <v>4500</v>
      </c>
      <c r="G168" s="89">
        <v>40</v>
      </c>
      <c r="H168" s="89">
        <f t="shared" si="15"/>
        <v>22.666666666666668</v>
      </c>
      <c r="I168" s="71">
        <f t="shared" si="16"/>
        <v>2.5589333333333335</v>
      </c>
      <c r="J168" s="64" t="str">
        <f t="shared" si="17"/>
        <v>VERIFICATO</v>
      </c>
    </row>
    <row r="169" spans="1:10" ht="11.25">
      <c r="A169" s="69" t="s">
        <v>248</v>
      </c>
      <c r="B169" s="59">
        <v>3.5</v>
      </c>
      <c r="C169" s="72">
        <v>-11.8499</v>
      </c>
      <c r="D169" s="65">
        <v>30</v>
      </c>
      <c r="E169" s="65">
        <v>30</v>
      </c>
      <c r="F169" s="64">
        <f t="shared" si="14"/>
        <v>4500</v>
      </c>
      <c r="G169" s="89">
        <v>40</v>
      </c>
      <c r="H169" s="89">
        <f t="shared" si="15"/>
        <v>22.666666666666668</v>
      </c>
      <c r="I169" s="71">
        <f t="shared" si="16"/>
        <v>2.633311111111111</v>
      </c>
      <c r="J169" s="64" t="str">
        <f t="shared" si="17"/>
        <v>VERIFICATO</v>
      </c>
    </row>
    <row r="170" spans="1:10" ht="11.25">
      <c r="A170" s="69" t="s">
        <v>249</v>
      </c>
      <c r="B170" s="59">
        <v>3.5</v>
      </c>
      <c r="C170" s="72">
        <v>13.0855</v>
      </c>
      <c r="D170" s="65">
        <v>30</v>
      </c>
      <c r="E170" s="65">
        <v>30</v>
      </c>
      <c r="F170" s="64">
        <f t="shared" si="14"/>
        <v>4500</v>
      </c>
      <c r="G170" s="89">
        <v>40</v>
      </c>
      <c r="H170" s="89">
        <f t="shared" si="15"/>
        <v>22.666666666666668</v>
      </c>
      <c r="I170" s="71">
        <f t="shared" si="16"/>
        <v>2.907888888888889</v>
      </c>
      <c r="J170" s="64" t="str">
        <f t="shared" si="17"/>
        <v>VERIFICATO</v>
      </c>
    </row>
    <row r="171" spans="1:10" ht="11.25">
      <c r="A171" s="69" t="s">
        <v>250</v>
      </c>
      <c r="B171" s="59">
        <v>3.5</v>
      </c>
      <c r="C171" s="72">
        <v>13.0082</v>
      </c>
      <c r="D171" s="65">
        <v>30</v>
      </c>
      <c r="E171" s="65">
        <v>30</v>
      </c>
      <c r="F171" s="64">
        <f t="shared" si="14"/>
        <v>4500</v>
      </c>
      <c r="G171" s="89">
        <v>40</v>
      </c>
      <c r="H171" s="89">
        <f t="shared" si="15"/>
        <v>22.666666666666668</v>
      </c>
      <c r="I171" s="71">
        <f t="shared" si="16"/>
        <v>2.890711111111111</v>
      </c>
      <c r="J171" s="64" t="str">
        <f t="shared" si="17"/>
        <v>VERIFICATO</v>
      </c>
    </row>
    <row r="172" spans="1:10" ht="11.25">
      <c r="A172" s="69" t="s">
        <v>251</v>
      </c>
      <c r="B172" s="59">
        <v>3.5</v>
      </c>
      <c r="C172" s="72">
        <v>-13.3092</v>
      </c>
      <c r="D172" s="65">
        <v>30</v>
      </c>
      <c r="E172" s="65">
        <v>30</v>
      </c>
      <c r="F172" s="64">
        <f t="shared" si="14"/>
        <v>4500</v>
      </c>
      <c r="G172" s="89">
        <v>40</v>
      </c>
      <c r="H172" s="89">
        <f t="shared" si="15"/>
        <v>22.666666666666668</v>
      </c>
      <c r="I172" s="71">
        <f t="shared" si="16"/>
        <v>2.9576</v>
      </c>
      <c r="J172" s="64" t="str">
        <f t="shared" si="17"/>
        <v>VERIFICATO</v>
      </c>
    </row>
    <row r="173" spans="1:10" ht="11.25">
      <c r="A173" s="69" t="s">
        <v>252</v>
      </c>
      <c r="B173" s="59">
        <v>3.5</v>
      </c>
      <c r="C173" s="72">
        <v>-13.3865</v>
      </c>
      <c r="D173" s="65">
        <v>30</v>
      </c>
      <c r="E173" s="65">
        <v>30</v>
      </c>
      <c r="F173" s="64">
        <f t="shared" si="14"/>
        <v>4500</v>
      </c>
      <c r="G173" s="89">
        <v>40</v>
      </c>
      <c r="H173" s="89">
        <f t="shared" si="15"/>
        <v>22.666666666666668</v>
      </c>
      <c r="I173" s="71">
        <f t="shared" si="16"/>
        <v>2.9747777777777777</v>
      </c>
      <c r="J173" s="64" t="str">
        <f t="shared" si="17"/>
        <v>VERIFICATO</v>
      </c>
    </row>
  </sheetData>
  <sheetProtection/>
  <mergeCells count="3">
    <mergeCell ref="A3:J3"/>
    <mergeCell ref="A68:J68"/>
    <mergeCell ref="A157:J1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2"/>
  <sheetViews>
    <sheetView zoomScalePageLayoutView="0" workbookViewId="0" topLeftCell="F80">
      <selection activeCell="K112" sqref="K112"/>
    </sheetView>
  </sheetViews>
  <sheetFormatPr defaultColWidth="9.140625" defaultRowHeight="12.75"/>
  <cols>
    <col min="1" max="1" width="8.00390625" style="87" customWidth="1"/>
    <col min="2" max="8" width="8.00390625" style="88" customWidth="1"/>
    <col min="9" max="9" width="8.28125" style="88" bestFit="1" customWidth="1"/>
    <col min="10" max="10" width="8.00390625" style="88" customWidth="1"/>
    <col min="11" max="11" width="9.00390625" style="88" customWidth="1"/>
    <col min="12" max="12" width="8.140625" style="88" bestFit="1" customWidth="1"/>
    <col min="13" max="21" width="9.00390625" style="88" customWidth="1"/>
  </cols>
  <sheetData>
    <row r="1" spans="1:28" ht="12.7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15" t="s">
        <v>358</v>
      </c>
      <c r="P1" s="115"/>
      <c r="Q1" s="115"/>
      <c r="R1" s="115"/>
      <c r="S1" s="115" t="s">
        <v>359</v>
      </c>
      <c r="T1" s="115"/>
      <c r="U1" s="115"/>
      <c r="V1" s="115" t="s">
        <v>360</v>
      </c>
      <c r="W1" s="115"/>
      <c r="X1" s="115"/>
      <c r="Y1" s="115"/>
      <c r="Z1" s="115"/>
      <c r="AA1" s="115"/>
      <c r="AB1" s="115"/>
    </row>
    <row r="2" spans="1:28" ht="18">
      <c r="A2" s="75" t="s">
        <v>253</v>
      </c>
      <c r="B2" s="76" t="s">
        <v>69</v>
      </c>
      <c r="C2" s="76" t="s">
        <v>254</v>
      </c>
      <c r="D2" s="76" t="s">
        <v>255</v>
      </c>
      <c r="E2" s="76" t="s">
        <v>256</v>
      </c>
      <c r="F2" s="76" t="s">
        <v>257</v>
      </c>
      <c r="G2" s="77" t="s">
        <v>258</v>
      </c>
      <c r="H2" s="77" t="s">
        <v>259</v>
      </c>
      <c r="I2" s="76" t="s">
        <v>260</v>
      </c>
      <c r="J2" s="76" t="s">
        <v>70</v>
      </c>
      <c r="K2" s="76" t="s">
        <v>261</v>
      </c>
      <c r="L2" s="76" t="s">
        <v>262</v>
      </c>
      <c r="M2" s="76" t="s">
        <v>263</v>
      </c>
      <c r="N2" s="76"/>
      <c r="O2" s="77" t="s">
        <v>264</v>
      </c>
      <c r="P2" s="77" t="s">
        <v>265</v>
      </c>
      <c r="Q2" s="77" t="s">
        <v>266</v>
      </c>
      <c r="R2" s="77"/>
      <c r="S2" s="77" t="s">
        <v>267</v>
      </c>
      <c r="T2" s="77" t="s">
        <v>266</v>
      </c>
      <c r="U2" s="76"/>
      <c r="V2" s="78" t="s">
        <v>26</v>
      </c>
      <c r="W2" s="78" t="s">
        <v>55</v>
      </c>
      <c r="X2" s="78" t="s">
        <v>355</v>
      </c>
      <c r="Y2" s="78" t="s">
        <v>356</v>
      </c>
      <c r="Z2" s="78" t="s">
        <v>357</v>
      </c>
      <c r="AA2" s="78" t="s">
        <v>50</v>
      </c>
      <c r="AB2" s="78"/>
    </row>
    <row r="3" spans="1:28" ht="12.75">
      <c r="A3" s="73"/>
      <c r="B3" s="74" t="s">
        <v>76</v>
      </c>
      <c r="C3" s="74" t="s">
        <v>268</v>
      </c>
      <c r="D3" s="74" t="s">
        <v>268</v>
      </c>
      <c r="E3" s="74" t="s">
        <v>269</v>
      </c>
      <c r="F3" s="74" t="s">
        <v>270</v>
      </c>
      <c r="G3" s="78" t="s">
        <v>17</v>
      </c>
      <c r="H3" s="78" t="s">
        <v>17</v>
      </c>
      <c r="I3" s="74" t="s">
        <v>25</v>
      </c>
      <c r="J3" s="74" t="s">
        <v>271</v>
      </c>
      <c r="K3" s="74" t="s">
        <v>268</v>
      </c>
      <c r="L3" s="74" t="s">
        <v>268</v>
      </c>
      <c r="M3" s="74" t="s">
        <v>268</v>
      </c>
      <c r="N3" s="74"/>
      <c r="O3" s="78" t="s">
        <v>23</v>
      </c>
      <c r="P3" s="78" t="s">
        <v>23</v>
      </c>
      <c r="Q3" s="78" t="s">
        <v>23</v>
      </c>
      <c r="R3" s="78"/>
      <c r="S3" s="78" t="s">
        <v>268</v>
      </c>
      <c r="T3" s="78" t="s">
        <v>23</v>
      </c>
      <c r="U3" s="74"/>
      <c r="V3" s="78"/>
      <c r="W3" s="78"/>
      <c r="X3" s="78" t="s">
        <v>268</v>
      </c>
      <c r="Y3" s="78" t="s">
        <v>268</v>
      </c>
      <c r="Z3" s="78" t="s">
        <v>268</v>
      </c>
      <c r="AA3" s="78" t="s">
        <v>268</v>
      </c>
      <c r="AB3" s="78"/>
    </row>
    <row r="4" spans="1:28" ht="12.75">
      <c r="A4" s="113" t="s">
        <v>272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74"/>
      <c r="V4" s="78"/>
      <c r="W4" s="78"/>
      <c r="X4" s="78"/>
      <c r="Y4" s="78"/>
      <c r="Z4" s="78"/>
      <c r="AA4" s="78"/>
      <c r="AB4" s="78"/>
    </row>
    <row r="5" spans="1:28" ht="12.75">
      <c r="A5" s="79" t="s">
        <v>273</v>
      </c>
      <c r="B5" s="80">
        <v>3.5</v>
      </c>
      <c r="C5" s="80">
        <v>25</v>
      </c>
      <c r="D5" s="80">
        <v>35</v>
      </c>
      <c r="E5" s="81">
        <f>C5*D5</f>
        <v>875</v>
      </c>
      <c r="F5" s="81">
        <f>C5*D5^2/6</f>
        <v>5104.166666666667</v>
      </c>
      <c r="G5" s="82">
        <v>40</v>
      </c>
      <c r="H5" s="82">
        <f>0.85*G5/1.5</f>
        <v>22.666666666666668</v>
      </c>
      <c r="I5" s="80">
        <v>-1365.344</v>
      </c>
      <c r="J5" s="80">
        <v>34.6133</v>
      </c>
      <c r="K5" s="83">
        <f>ABS(J5*100/I5)</f>
        <v>2.535134002859353</v>
      </c>
      <c r="L5" s="81">
        <f aca="true" t="shared" si="0" ref="L5:L52">D5/6</f>
        <v>5.833333333333333</v>
      </c>
      <c r="M5" s="84">
        <f aca="true" t="shared" si="1" ref="M5:M52">D5/2</f>
        <v>17.5</v>
      </c>
      <c r="N5" s="81" t="str">
        <f>IF(K5&lt;=L5,"Piccola",IF(K5&lt;=M5,"Media","Grande"))</f>
        <v>Piccola</v>
      </c>
      <c r="O5" s="85">
        <f aca="true" t="shared" si="2" ref="O5:O52">ABS(I5*10/E5)</f>
        <v>15.603931428571428</v>
      </c>
      <c r="P5" s="85">
        <f aca="true" t="shared" si="3" ref="P5:P52">J5*1000/F5</f>
        <v>6.781381224489796</v>
      </c>
      <c r="Q5" s="85">
        <f>O5+P5</f>
        <v>22.385312653061224</v>
      </c>
      <c r="R5" s="85" t="str">
        <f>IF(Q5&lt;=H5,"Verificata","Non Verificata")</f>
        <v>Verificata</v>
      </c>
      <c r="S5" s="85">
        <f aca="true" t="shared" si="4" ref="S5:S52">M5-K5</f>
        <v>14.964865997140647</v>
      </c>
      <c r="T5" s="85">
        <f aca="true" t="shared" si="5" ref="T5:T52">2/3*ABS(I5)*1000/(C5*S5*100)</f>
        <v>24.3297690338758</v>
      </c>
      <c r="U5" s="85" t="str">
        <f>IF(T5&lt;=H5,"Verificata","Non Verificata")</f>
        <v>Non Verificata</v>
      </c>
      <c r="V5" s="85">
        <f>M5/(M5+ABS(J5)/15)</f>
        <v>0.8835013444366172</v>
      </c>
      <c r="W5" s="85">
        <f>(2/(V5*(1-V5/3)))^0.5</f>
        <v>1.7912781126827608</v>
      </c>
      <c r="X5" s="85">
        <f>W5*(ABS(J5)*1000/(M5*C5))^0.5</f>
        <v>15.932924343987596</v>
      </c>
      <c r="Y5" s="85">
        <v>5</v>
      </c>
      <c r="Z5" s="85">
        <f>X5+Y5</f>
        <v>20.932924343987594</v>
      </c>
      <c r="AA5" s="85">
        <v>40</v>
      </c>
      <c r="AB5" s="85" t="str">
        <f>IF(AA5&gt;=Z5,"Verificata","Non Verificata")</f>
        <v>Verificata</v>
      </c>
    </row>
    <row r="6" spans="1:28" ht="12.75">
      <c r="A6" s="79" t="s">
        <v>274</v>
      </c>
      <c r="B6" s="80">
        <v>3.5</v>
      </c>
      <c r="C6" s="80">
        <v>25</v>
      </c>
      <c r="D6" s="80">
        <v>35</v>
      </c>
      <c r="E6" s="81">
        <f aca="true" t="shared" si="6" ref="E6:E69">C6*D6</f>
        <v>875</v>
      </c>
      <c r="F6" s="81">
        <f aca="true" t="shared" si="7" ref="F6:F69">C6*D6^2/6</f>
        <v>5104.166666666667</v>
      </c>
      <c r="G6" s="82">
        <v>40</v>
      </c>
      <c r="H6" s="82">
        <f aca="true" t="shared" si="8" ref="H6:H69">0.85*G6/1.5</f>
        <v>22.666666666666668</v>
      </c>
      <c r="I6" s="80">
        <v>-1363.484</v>
      </c>
      <c r="J6" s="80">
        <v>33.6664</v>
      </c>
      <c r="K6" s="83">
        <f aca="true" t="shared" si="9" ref="K6:K69">ABS(J6*100/I6)</f>
        <v>2.4691452191591545</v>
      </c>
      <c r="L6" s="81">
        <f t="shared" si="0"/>
        <v>5.833333333333333</v>
      </c>
      <c r="M6" s="84">
        <f t="shared" si="1"/>
        <v>17.5</v>
      </c>
      <c r="N6" s="81" t="str">
        <f aca="true" t="shared" si="10" ref="N6:N69">IF(K6&lt;=L6,"Piccola",IF(K6&lt;=M6,"Media","Grande"))</f>
        <v>Piccola</v>
      </c>
      <c r="O6" s="85">
        <f t="shared" si="2"/>
        <v>15.582674285714285</v>
      </c>
      <c r="P6" s="85">
        <f t="shared" si="3"/>
        <v>6.59586612244898</v>
      </c>
      <c r="Q6" s="85">
        <f aca="true" t="shared" si="11" ref="Q6:Q69">O6+P6</f>
        <v>22.178540408163265</v>
      </c>
      <c r="R6" s="85" t="str">
        <f aca="true" t="shared" si="12" ref="R6:R69">IF(Q6&lt;=H6,"Verificata","Non Verificata")</f>
        <v>Verificata</v>
      </c>
      <c r="S6" s="85">
        <f t="shared" si="4"/>
        <v>15.030854780840846</v>
      </c>
      <c r="T6" s="85">
        <f t="shared" si="5"/>
        <v>24.18995716709288</v>
      </c>
      <c r="U6" s="85" t="str">
        <f aca="true" t="shared" si="13" ref="U6:U52">IF(T6&lt;=H6,"Verificata","Non Verificata")</f>
        <v>Non Verificata</v>
      </c>
      <c r="V6" s="85">
        <f aca="true" t="shared" si="14" ref="V6:V69">M6/(M6+ABS(J6)/15)</f>
        <v>0.8863260653470482</v>
      </c>
      <c r="W6" s="85">
        <f aca="true" t="shared" si="15" ref="W6:W69">(2/(V6*(1-V6/3)))^0.5</f>
        <v>1.7896160605950784</v>
      </c>
      <c r="X6" s="85">
        <f aca="true" t="shared" si="16" ref="X6:X69">W6*(ABS(J6)*1000/(M6*C6))^0.5</f>
        <v>15.69889842414633</v>
      </c>
      <c r="Y6" s="85">
        <v>5</v>
      </c>
      <c r="Z6" s="85">
        <f aca="true" t="shared" si="17" ref="Z6:Z69">X6+Y6</f>
        <v>20.69889842414633</v>
      </c>
      <c r="AA6" s="85">
        <v>40</v>
      </c>
      <c r="AB6" s="85" t="str">
        <f aca="true" t="shared" si="18" ref="AB6:AB69">IF(AA6&gt;=Z6,"Verificata","Non Verificata")</f>
        <v>Verificata</v>
      </c>
    </row>
    <row r="7" spans="1:28" ht="12.75">
      <c r="A7" s="79" t="s">
        <v>275</v>
      </c>
      <c r="B7" s="80">
        <v>3.5</v>
      </c>
      <c r="C7" s="80">
        <v>25</v>
      </c>
      <c r="D7" s="80">
        <v>35</v>
      </c>
      <c r="E7" s="81">
        <f t="shared" si="6"/>
        <v>875</v>
      </c>
      <c r="F7" s="81">
        <f t="shared" si="7"/>
        <v>5104.166666666667</v>
      </c>
      <c r="G7" s="82">
        <v>40</v>
      </c>
      <c r="H7" s="82">
        <f t="shared" si="8"/>
        <v>22.666666666666668</v>
      </c>
      <c r="I7" s="80">
        <v>-1351.412</v>
      </c>
      <c r="J7" s="80">
        <v>-7.2933</v>
      </c>
      <c r="K7" s="83">
        <f t="shared" si="9"/>
        <v>0.5396799791625352</v>
      </c>
      <c r="L7" s="81">
        <f t="shared" si="0"/>
        <v>5.833333333333333</v>
      </c>
      <c r="M7" s="84">
        <f t="shared" si="1"/>
        <v>17.5</v>
      </c>
      <c r="N7" s="81" t="str">
        <f t="shared" si="10"/>
        <v>Piccola</v>
      </c>
      <c r="O7" s="85">
        <f t="shared" si="2"/>
        <v>15.444708571428572</v>
      </c>
      <c r="P7" s="85">
        <f t="shared" si="3"/>
        <v>-1.4288914285714285</v>
      </c>
      <c r="Q7" s="85">
        <f t="shared" si="11"/>
        <v>14.015817142857143</v>
      </c>
      <c r="R7" s="85" t="str">
        <f t="shared" si="12"/>
        <v>Verificata</v>
      </c>
      <c r="S7" s="85">
        <f t="shared" si="4"/>
        <v>16.960320020837464</v>
      </c>
      <c r="T7" s="85">
        <f t="shared" si="5"/>
        <v>21.248215416370353</v>
      </c>
      <c r="U7" s="85" t="str">
        <f t="shared" si="13"/>
        <v>Verificata</v>
      </c>
      <c r="V7" s="85">
        <f t="shared" si="14"/>
        <v>0.9729670825776623</v>
      </c>
      <c r="W7" s="85">
        <f t="shared" si="15"/>
        <v>1.7441994723919498</v>
      </c>
      <c r="X7" s="85">
        <f t="shared" si="16"/>
        <v>7.1214619980912195</v>
      </c>
      <c r="Y7" s="85">
        <v>5</v>
      </c>
      <c r="Z7" s="85">
        <f t="shared" si="17"/>
        <v>12.12146199809122</v>
      </c>
      <c r="AA7" s="85">
        <v>40</v>
      </c>
      <c r="AB7" s="85" t="str">
        <f t="shared" si="18"/>
        <v>Verificata</v>
      </c>
    </row>
    <row r="8" spans="1:28" ht="12.75">
      <c r="A8" s="79" t="s">
        <v>276</v>
      </c>
      <c r="B8" s="80">
        <v>3.5</v>
      </c>
      <c r="C8" s="80">
        <v>25</v>
      </c>
      <c r="D8" s="80">
        <v>35</v>
      </c>
      <c r="E8" s="81">
        <f t="shared" si="6"/>
        <v>875</v>
      </c>
      <c r="F8" s="81">
        <f t="shared" si="7"/>
        <v>5104.166666666667</v>
      </c>
      <c r="G8" s="82">
        <v>40</v>
      </c>
      <c r="H8" s="82">
        <f t="shared" si="8"/>
        <v>22.666666666666668</v>
      </c>
      <c r="I8" s="80">
        <v>-1354.402</v>
      </c>
      <c r="J8" s="80">
        <v>-9.1773</v>
      </c>
      <c r="K8" s="83">
        <f t="shared" si="9"/>
        <v>0.6775905528786874</v>
      </c>
      <c r="L8" s="81">
        <f t="shared" si="0"/>
        <v>5.833333333333333</v>
      </c>
      <c r="M8" s="84">
        <f t="shared" si="1"/>
        <v>17.5</v>
      </c>
      <c r="N8" s="81" t="str">
        <f t="shared" si="10"/>
        <v>Piccola</v>
      </c>
      <c r="O8" s="85">
        <f t="shared" si="2"/>
        <v>15.47888</v>
      </c>
      <c r="P8" s="85">
        <f t="shared" si="3"/>
        <v>-1.7980016326530612</v>
      </c>
      <c r="Q8" s="85">
        <f t="shared" si="11"/>
        <v>13.680878367346939</v>
      </c>
      <c r="R8" s="85" t="str">
        <f t="shared" si="12"/>
        <v>Verificata</v>
      </c>
      <c r="S8" s="85">
        <f t="shared" si="4"/>
        <v>16.822409447121313</v>
      </c>
      <c r="T8" s="85">
        <f t="shared" si="5"/>
        <v>21.46980596340624</v>
      </c>
      <c r="U8" s="85" t="str">
        <f t="shared" si="13"/>
        <v>Verificata</v>
      </c>
      <c r="V8" s="85">
        <f t="shared" si="14"/>
        <v>0.966219849799744</v>
      </c>
      <c r="W8" s="85">
        <f t="shared" si="15"/>
        <v>1.7473730989605258</v>
      </c>
      <c r="X8" s="85">
        <f t="shared" si="16"/>
        <v>8.00302329626943</v>
      </c>
      <c r="Y8" s="85">
        <v>5</v>
      </c>
      <c r="Z8" s="85">
        <f t="shared" si="17"/>
        <v>13.00302329626943</v>
      </c>
      <c r="AA8" s="85">
        <v>40</v>
      </c>
      <c r="AB8" s="85" t="str">
        <f t="shared" si="18"/>
        <v>Verificata</v>
      </c>
    </row>
    <row r="9" spans="1:28" ht="12.75">
      <c r="A9" s="79" t="s">
        <v>277</v>
      </c>
      <c r="B9" s="80">
        <v>3.5</v>
      </c>
      <c r="C9" s="80">
        <v>25</v>
      </c>
      <c r="D9" s="80">
        <v>35</v>
      </c>
      <c r="E9" s="81">
        <f t="shared" si="6"/>
        <v>875</v>
      </c>
      <c r="F9" s="81">
        <f t="shared" si="7"/>
        <v>5104.166666666667</v>
      </c>
      <c r="G9" s="82">
        <v>40</v>
      </c>
      <c r="H9" s="82">
        <f t="shared" si="8"/>
        <v>22.666666666666668</v>
      </c>
      <c r="I9" s="80">
        <v>-1283.986</v>
      </c>
      <c r="J9" s="80">
        <v>-0.3794</v>
      </c>
      <c r="K9" s="83">
        <f t="shared" si="9"/>
        <v>0.02954860878545405</v>
      </c>
      <c r="L9" s="81">
        <f t="shared" si="0"/>
        <v>5.833333333333333</v>
      </c>
      <c r="M9" s="84">
        <f t="shared" si="1"/>
        <v>17.5</v>
      </c>
      <c r="N9" s="81" t="str">
        <f t="shared" si="10"/>
        <v>Piccola</v>
      </c>
      <c r="O9" s="85">
        <f t="shared" si="2"/>
        <v>14.674125714285715</v>
      </c>
      <c r="P9" s="85">
        <f t="shared" si="3"/>
        <v>-0.07433142857142858</v>
      </c>
      <c r="Q9" s="85">
        <f t="shared" si="11"/>
        <v>14.599794285714287</v>
      </c>
      <c r="R9" s="85" t="str">
        <f t="shared" si="12"/>
        <v>Verificata</v>
      </c>
      <c r="S9" s="85">
        <f t="shared" si="4"/>
        <v>17.470451391214546</v>
      </c>
      <c r="T9" s="85">
        <f t="shared" si="5"/>
        <v>19.598593018543827</v>
      </c>
      <c r="U9" s="85" t="str">
        <f t="shared" si="13"/>
        <v>Verificata</v>
      </c>
      <c r="V9" s="85">
        <f t="shared" si="14"/>
        <v>0.9985567526401841</v>
      </c>
      <c r="W9" s="85">
        <f t="shared" si="15"/>
        <v>1.7326769933695045</v>
      </c>
      <c r="X9" s="85">
        <f t="shared" si="16"/>
        <v>1.6135307388887397</v>
      </c>
      <c r="Y9" s="85">
        <v>5</v>
      </c>
      <c r="Z9" s="85">
        <f t="shared" si="17"/>
        <v>6.613530738888739</v>
      </c>
      <c r="AA9" s="85">
        <v>40</v>
      </c>
      <c r="AB9" s="85" t="str">
        <f t="shared" si="18"/>
        <v>Verificata</v>
      </c>
    </row>
    <row r="10" spans="1:28" ht="12.75">
      <c r="A10" s="79" t="s">
        <v>278</v>
      </c>
      <c r="B10" s="80">
        <v>3.5</v>
      </c>
      <c r="C10" s="80">
        <v>25</v>
      </c>
      <c r="D10" s="80">
        <v>35</v>
      </c>
      <c r="E10" s="81">
        <f t="shared" si="6"/>
        <v>875</v>
      </c>
      <c r="F10" s="81">
        <f t="shared" si="7"/>
        <v>5104.166666666667</v>
      </c>
      <c r="G10" s="82">
        <v>40</v>
      </c>
      <c r="H10" s="82">
        <f t="shared" si="8"/>
        <v>22.666666666666668</v>
      </c>
      <c r="I10" s="80">
        <v>-1293.462</v>
      </c>
      <c r="J10" s="80">
        <v>-2.1762</v>
      </c>
      <c r="K10" s="83">
        <f t="shared" si="9"/>
        <v>0.1682461487078863</v>
      </c>
      <c r="L10" s="81">
        <f t="shared" si="0"/>
        <v>5.833333333333333</v>
      </c>
      <c r="M10" s="84">
        <f t="shared" si="1"/>
        <v>17.5</v>
      </c>
      <c r="N10" s="81" t="str">
        <f t="shared" si="10"/>
        <v>Piccola</v>
      </c>
      <c r="O10" s="85">
        <f t="shared" si="2"/>
        <v>14.782422857142857</v>
      </c>
      <c r="P10" s="85">
        <f t="shared" si="3"/>
        <v>-0.4263575510204082</v>
      </c>
      <c r="Q10" s="85">
        <f t="shared" si="11"/>
        <v>14.35606530612245</v>
      </c>
      <c r="R10" s="85" t="str">
        <f t="shared" si="12"/>
        <v>Verificata</v>
      </c>
      <c r="S10" s="85">
        <f t="shared" si="4"/>
        <v>17.331753851292113</v>
      </c>
      <c r="T10" s="85">
        <f t="shared" si="5"/>
        <v>19.901228863476234</v>
      </c>
      <c r="U10" s="85" t="str">
        <f t="shared" si="13"/>
        <v>Verificata</v>
      </c>
      <c r="V10" s="85">
        <f t="shared" si="14"/>
        <v>0.991777878026056</v>
      </c>
      <c r="W10" s="85">
        <f t="shared" si="15"/>
        <v>1.735651561249606</v>
      </c>
      <c r="X10" s="85">
        <f t="shared" si="16"/>
        <v>3.8709977385264986</v>
      </c>
      <c r="Y10" s="85">
        <v>5</v>
      </c>
      <c r="Z10" s="85">
        <f t="shared" si="17"/>
        <v>8.870997738526498</v>
      </c>
      <c r="AA10" s="85">
        <v>40</v>
      </c>
      <c r="AB10" s="85" t="str">
        <f t="shared" si="18"/>
        <v>Verificata</v>
      </c>
    </row>
    <row r="11" spans="1:28" ht="12.75">
      <c r="A11" s="79" t="s">
        <v>279</v>
      </c>
      <c r="B11" s="80">
        <v>3.5</v>
      </c>
      <c r="C11" s="80">
        <v>25</v>
      </c>
      <c r="D11" s="80">
        <v>35</v>
      </c>
      <c r="E11" s="81">
        <f t="shared" si="6"/>
        <v>875</v>
      </c>
      <c r="F11" s="81">
        <f t="shared" si="7"/>
        <v>5104.166666666667</v>
      </c>
      <c r="G11" s="82">
        <v>40</v>
      </c>
      <c r="H11" s="82">
        <f t="shared" si="8"/>
        <v>22.666666666666668</v>
      </c>
      <c r="I11" s="80">
        <v>-1280.463</v>
      </c>
      <c r="J11" s="80">
        <v>-1.7581</v>
      </c>
      <c r="K11" s="83">
        <f t="shared" si="9"/>
        <v>0.13730189782914462</v>
      </c>
      <c r="L11" s="81">
        <f t="shared" si="0"/>
        <v>5.833333333333333</v>
      </c>
      <c r="M11" s="84">
        <f t="shared" si="1"/>
        <v>17.5</v>
      </c>
      <c r="N11" s="81" t="str">
        <f t="shared" si="10"/>
        <v>Piccola</v>
      </c>
      <c r="O11" s="85">
        <f t="shared" si="2"/>
        <v>14.633862857142857</v>
      </c>
      <c r="P11" s="85">
        <f t="shared" si="3"/>
        <v>-0.344444081632653</v>
      </c>
      <c r="Q11" s="85">
        <f t="shared" si="11"/>
        <v>14.289418775510203</v>
      </c>
      <c r="R11" s="85" t="str">
        <f t="shared" si="12"/>
        <v>Verificata</v>
      </c>
      <c r="S11" s="85">
        <f t="shared" si="4"/>
        <v>17.362698102170857</v>
      </c>
      <c r="T11" s="85">
        <f t="shared" si="5"/>
        <v>19.666113987048337</v>
      </c>
      <c r="U11" s="85" t="str">
        <f t="shared" si="13"/>
        <v>Verificata</v>
      </c>
      <c r="V11" s="85">
        <f t="shared" si="14"/>
        <v>0.9933470345847487</v>
      </c>
      <c r="W11" s="85">
        <f t="shared" si="15"/>
        <v>1.7349580956644208</v>
      </c>
      <c r="X11" s="85">
        <f t="shared" si="16"/>
        <v>3.477937297949284</v>
      </c>
      <c r="Y11" s="85">
        <v>5</v>
      </c>
      <c r="Z11" s="85">
        <f t="shared" si="17"/>
        <v>8.477937297949284</v>
      </c>
      <c r="AA11" s="85">
        <v>40</v>
      </c>
      <c r="AB11" s="85" t="str">
        <f t="shared" si="18"/>
        <v>Verificata</v>
      </c>
    </row>
    <row r="12" spans="1:28" ht="12.75">
      <c r="A12" s="79" t="s">
        <v>280</v>
      </c>
      <c r="B12" s="80">
        <v>3.5</v>
      </c>
      <c r="C12" s="80">
        <v>25</v>
      </c>
      <c r="D12" s="80">
        <v>35</v>
      </c>
      <c r="E12" s="81">
        <f t="shared" si="6"/>
        <v>875</v>
      </c>
      <c r="F12" s="81">
        <f t="shared" si="7"/>
        <v>5104.166666666667</v>
      </c>
      <c r="G12" s="82">
        <v>40</v>
      </c>
      <c r="H12" s="82">
        <f t="shared" si="8"/>
        <v>22.666666666666668</v>
      </c>
      <c r="I12" s="80">
        <v>-1296.72</v>
      </c>
      <c r="J12" s="80">
        <v>-3.7945</v>
      </c>
      <c r="K12" s="83">
        <f t="shared" si="9"/>
        <v>0.29262292553519653</v>
      </c>
      <c r="L12" s="81">
        <f t="shared" si="0"/>
        <v>5.833333333333333</v>
      </c>
      <c r="M12" s="84">
        <f t="shared" si="1"/>
        <v>17.5</v>
      </c>
      <c r="N12" s="81" t="str">
        <f t="shared" si="10"/>
        <v>Piccola</v>
      </c>
      <c r="O12" s="85">
        <f t="shared" si="2"/>
        <v>14.819657142857144</v>
      </c>
      <c r="P12" s="85">
        <f t="shared" si="3"/>
        <v>-0.7434122448979591</v>
      </c>
      <c r="Q12" s="85">
        <f t="shared" si="11"/>
        <v>14.076244897959185</v>
      </c>
      <c r="R12" s="85" t="str">
        <f t="shared" si="12"/>
        <v>Verificata</v>
      </c>
      <c r="S12" s="85">
        <f t="shared" si="4"/>
        <v>17.207377074464805</v>
      </c>
      <c r="T12" s="85">
        <f t="shared" si="5"/>
        <v>20.09556706426479</v>
      </c>
      <c r="U12" s="85" t="str">
        <f t="shared" si="13"/>
        <v>Verificata</v>
      </c>
      <c r="V12" s="85">
        <f t="shared" si="14"/>
        <v>0.9857507383742437</v>
      </c>
      <c r="W12" s="85">
        <f t="shared" si="15"/>
        <v>1.738342960020073</v>
      </c>
      <c r="X12" s="85">
        <f t="shared" si="16"/>
        <v>5.119454800864984</v>
      </c>
      <c r="Y12" s="85">
        <v>5</v>
      </c>
      <c r="Z12" s="85">
        <f t="shared" si="17"/>
        <v>10.119454800864984</v>
      </c>
      <c r="AA12" s="85">
        <v>40</v>
      </c>
      <c r="AB12" s="85" t="str">
        <f t="shared" si="18"/>
        <v>Verificata</v>
      </c>
    </row>
    <row r="13" spans="1:28" ht="12.75">
      <c r="A13" s="79" t="s">
        <v>281</v>
      </c>
      <c r="B13" s="80">
        <v>3.5</v>
      </c>
      <c r="C13" s="80">
        <v>25</v>
      </c>
      <c r="D13" s="80">
        <v>35</v>
      </c>
      <c r="E13" s="81">
        <f t="shared" si="6"/>
        <v>875</v>
      </c>
      <c r="F13" s="81">
        <f t="shared" si="7"/>
        <v>5104.166666666667</v>
      </c>
      <c r="G13" s="82">
        <v>40</v>
      </c>
      <c r="H13" s="82">
        <f t="shared" si="8"/>
        <v>22.666666666666668</v>
      </c>
      <c r="I13" s="80">
        <v>-1351.609</v>
      </c>
      <c r="J13" s="80">
        <v>5.2741</v>
      </c>
      <c r="K13" s="83">
        <f t="shared" si="9"/>
        <v>0.3902090027515354</v>
      </c>
      <c r="L13" s="81">
        <f t="shared" si="0"/>
        <v>5.833333333333333</v>
      </c>
      <c r="M13" s="84">
        <f t="shared" si="1"/>
        <v>17.5</v>
      </c>
      <c r="N13" s="81" t="str">
        <f t="shared" si="10"/>
        <v>Piccola</v>
      </c>
      <c r="O13" s="85">
        <f t="shared" si="2"/>
        <v>15.44696</v>
      </c>
      <c r="P13" s="85">
        <f t="shared" si="3"/>
        <v>1.0332930612244897</v>
      </c>
      <c r="Q13" s="85">
        <f t="shared" si="11"/>
        <v>16.48025306122449</v>
      </c>
      <c r="R13" s="85" t="str">
        <f t="shared" si="12"/>
        <v>Verificata</v>
      </c>
      <c r="S13" s="85">
        <f t="shared" si="4"/>
        <v>17.109790997248464</v>
      </c>
      <c r="T13" s="85">
        <f t="shared" si="5"/>
        <v>21.065661569134864</v>
      </c>
      <c r="U13" s="85" t="str">
        <f t="shared" si="13"/>
        <v>Verificata</v>
      </c>
      <c r="V13" s="85">
        <f t="shared" si="14"/>
        <v>0.9803039203567485</v>
      </c>
      <c r="W13" s="85">
        <f t="shared" si="15"/>
        <v>1.7408134929759924</v>
      </c>
      <c r="X13" s="85">
        <f t="shared" si="16"/>
        <v>6.044180084855331</v>
      </c>
      <c r="Y13" s="85">
        <v>5</v>
      </c>
      <c r="Z13" s="85">
        <f t="shared" si="17"/>
        <v>11.04418008485533</v>
      </c>
      <c r="AA13" s="85">
        <v>40</v>
      </c>
      <c r="AB13" s="85" t="str">
        <f t="shared" si="18"/>
        <v>Verificata</v>
      </c>
    </row>
    <row r="14" spans="1:28" ht="12.75">
      <c r="A14" s="79" t="s">
        <v>282</v>
      </c>
      <c r="B14" s="80">
        <v>3.5</v>
      </c>
      <c r="C14" s="80">
        <v>25</v>
      </c>
      <c r="D14" s="80">
        <v>35</v>
      </c>
      <c r="E14" s="81">
        <f t="shared" si="6"/>
        <v>875</v>
      </c>
      <c r="F14" s="81">
        <f t="shared" si="7"/>
        <v>5104.166666666667</v>
      </c>
      <c r="G14" s="82">
        <v>40</v>
      </c>
      <c r="H14" s="82">
        <f t="shared" si="8"/>
        <v>22.666666666666668</v>
      </c>
      <c r="I14" s="80">
        <v>-1357.081</v>
      </c>
      <c r="J14" s="80">
        <v>3.3824</v>
      </c>
      <c r="K14" s="83">
        <f t="shared" si="9"/>
        <v>0.24924083381905726</v>
      </c>
      <c r="L14" s="81">
        <f t="shared" si="0"/>
        <v>5.833333333333333</v>
      </c>
      <c r="M14" s="84">
        <f t="shared" si="1"/>
        <v>17.5</v>
      </c>
      <c r="N14" s="81" t="str">
        <f t="shared" si="10"/>
        <v>Piccola</v>
      </c>
      <c r="O14" s="85">
        <f t="shared" si="2"/>
        <v>15.509497142857143</v>
      </c>
      <c r="P14" s="85">
        <f t="shared" si="3"/>
        <v>0.6626742857142857</v>
      </c>
      <c r="Q14" s="85">
        <f t="shared" si="11"/>
        <v>16.172171428571428</v>
      </c>
      <c r="R14" s="85" t="str">
        <f t="shared" si="12"/>
        <v>Verificata</v>
      </c>
      <c r="S14" s="85">
        <f t="shared" si="4"/>
        <v>17.25075916618094</v>
      </c>
      <c r="T14" s="85">
        <f t="shared" si="5"/>
        <v>20.97810671289913</v>
      </c>
      <c r="U14" s="85" t="str">
        <f t="shared" si="13"/>
        <v>Verificata</v>
      </c>
      <c r="V14" s="85">
        <f t="shared" si="14"/>
        <v>0.9872785863223741</v>
      </c>
      <c r="W14" s="85">
        <f t="shared" si="15"/>
        <v>1.7376565145910325</v>
      </c>
      <c r="X14" s="85">
        <f t="shared" si="16"/>
        <v>4.83156011013744</v>
      </c>
      <c r="Y14" s="85">
        <v>5</v>
      </c>
      <c r="Z14" s="85">
        <f t="shared" si="17"/>
        <v>9.83156011013744</v>
      </c>
      <c r="AA14" s="85">
        <v>40</v>
      </c>
      <c r="AB14" s="85" t="str">
        <f t="shared" si="18"/>
        <v>Verificata</v>
      </c>
    </row>
    <row r="15" spans="1:28" ht="12.75">
      <c r="A15" s="79" t="s">
        <v>283</v>
      </c>
      <c r="B15" s="80">
        <v>3.5</v>
      </c>
      <c r="C15" s="80">
        <v>25</v>
      </c>
      <c r="D15" s="80">
        <v>35</v>
      </c>
      <c r="E15" s="81">
        <f t="shared" si="6"/>
        <v>875</v>
      </c>
      <c r="F15" s="81">
        <f t="shared" si="7"/>
        <v>5104.166666666667</v>
      </c>
      <c r="G15" s="82">
        <v>40</v>
      </c>
      <c r="H15" s="82">
        <f t="shared" si="8"/>
        <v>22.666666666666668</v>
      </c>
      <c r="I15" s="80">
        <v>-1371.595</v>
      </c>
      <c r="J15" s="80">
        <v>-38.2136</v>
      </c>
      <c r="K15" s="83">
        <f t="shared" si="9"/>
        <v>2.7860702321020416</v>
      </c>
      <c r="L15" s="81">
        <f t="shared" si="0"/>
        <v>5.833333333333333</v>
      </c>
      <c r="M15" s="84">
        <f t="shared" si="1"/>
        <v>17.5</v>
      </c>
      <c r="N15" s="81" t="str">
        <f t="shared" si="10"/>
        <v>Piccola</v>
      </c>
      <c r="O15" s="85">
        <f t="shared" si="2"/>
        <v>15.67537142857143</v>
      </c>
      <c r="P15" s="85">
        <f t="shared" si="3"/>
        <v>-7.486746122448979</v>
      </c>
      <c r="Q15" s="85">
        <f t="shared" si="11"/>
        <v>8.18862530612245</v>
      </c>
      <c r="R15" s="85" t="str">
        <f t="shared" si="12"/>
        <v>Verificata</v>
      </c>
      <c r="S15" s="85">
        <f t="shared" si="4"/>
        <v>14.713929767897959</v>
      </c>
      <c r="T15" s="85">
        <f t="shared" si="5"/>
        <v>24.857986441165345</v>
      </c>
      <c r="U15" s="85" t="str">
        <f t="shared" si="13"/>
        <v>Non Verificata</v>
      </c>
      <c r="V15" s="85">
        <f t="shared" si="14"/>
        <v>0.8729236057165356</v>
      </c>
      <c r="W15" s="85">
        <f t="shared" si="15"/>
        <v>1.797612015352698</v>
      </c>
      <c r="X15" s="85">
        <f t="shared" si="16"/>
        <v>16.800256416241005</v>
      </c>
      <c r="Y15" s="85">
        <v>5</v>
      </c>
      <c r="Z15" s="85">
        <f t="shared" si="17"/>
        <v>21.800256416241005</v>
      </c>
      <c r="AA15" s="85">
        <v>40</v>
      </c>
      <c r="AB15" s="85" t="str">
        <f t="shared" si="18"/>
        <v>Verificata</v>
      </c>
    </row>
    <row r="16" spans="1:28" ht="12.75">
      <c r="A16" s="79" t="s">
        <v>284</v>
      </c>
      <c r="B16" s="80">
        <v>3.5</v>
      </c>
      <c r="C16" s="80">
        <v>25</v>
      </c>
      <c r="D16" s="80">
        <v>35</v>
      </c>
      <c r="E16" s="81">
        <f t="shared" si="6"/>
        <v>875</v>
      </c>
      <c r="F16" s="81">
        <f t="shared" si="7"/>
        <v>5104.166666666667</v>
      </c>
      <c r="G16" s="82">
        <v>40</v>
      </c>
      <c r="H16" s="82">
        <f t="shared" si="8"/>
        <v>22.666666666666668</v>
      </c>
      <c r="I16" s="80">
        <v>-1374.033</v>
      </c>
      <c r="J16" s="80">
        <v>-40.4421</v>
      </c>
      <c r="K16" s="83">
        <f t="shared" si="9"/>
        <v>2.9433135885382673</v>
      </c>
      <c r="L16" s="81">
        <f t="shared" si="0"/>
        <v>5.833333333333333</v>
      </c>
      <c r="M16" s="84">
        <f t="shared" si="1"/>
        <v>17.5</v>
      </c>
      <c r="N16" s="81" t="str">
        <f t="shared" si="10"/>
        <v>Piccola</v>
      </c>
      <c r="O16" s="85">
        <f t="shared" si="2"/>
        <v>15.703234285714284</v>
      </c>
      <c r="P16" s="85">
        <f t="shared" si="3"/>
        <v>-7.9233502040816335</v>
      </c>
      <c r="Q16" s="85">
        <f t="shared" si="11"/>
        <v>7.779884081632651</v>
      </c>
      <c r="R16" s="85" t="str">
        <f t="shared" si="12"/>
        <v>Verificata</v>
      </c>
      <c r="S16" s="85">
        <f t="shared" si="4"/>
        <v>14.556686411461733</v>
      </c>
      <c r="T16" s="85">
        <f t="shared" si="5"/>
        <v>25.17116805590418</v>
      </c>
      <c r="U16" s="85" t="str">
        <f t="shared" si="13"/>
        <v>Non Verificata</v>
      </c>
      <c r="V16" s="85">
        <f t="shared" si="14"/>
        <v>0.8665022127990795</v>
      </c>
      <c r="W16" s="85">
        <f t="shared" si="15"/>
        <v>1.8015432333194064</v>
      </c>
      <c r="X16" s="85">
        <f t="shared" si="16"/>
        <v>17.320981962402623</v>
      </c>
      <c r="Y16" s="85">
        <v>5</v>
      </c>
      <c r="Z16" s="85">
        <f t="shared" si="17"/>
        <v>22.320981962402623</v>
      </c>
      <c r="AA16" s="85">
        <v>40</v>
      </c>
      <c r="AB16" s="85" t="str">
        <f t="shared" si="18"/>
        <v>Verificata</v>
      </c>
    </row>
    <row r="17" spans="1:28" ht="12.75">
      <c r="A17" s="79" t="s">
        <v>285</v>
      </c>
      <c r="B17" s="80">
        <v>3.5</v>
      </c>
      <c r="C17" s="80">
        <v>25</v>
      </c>
      <c r="D17" s="80">
        <v>35</v>
      </c>
      <c r="E17" s="81">
        <f t="shared" si="6"/>
        <v>875</v>
      </c>
      <c r="F17" s="81">
        <f t="shared" si="7"/>
        <v>5104.166666666667</v>
      </c>
      <c r="G17" s="82">
        <v>40</v>
      </c>
      <c r="H17" s="82">
        <f t="shared" si="8"/>
        <v>22.666666666666668</v>
      </c>
      <c r="I17" s="80">
        <v>-1024.099</v>
      </c>
      <c r="J17" s="80">
        <v>48.6795</v>
      </c>
      <c r="K17" s="83">
        <f t="shared" si="9"/>
        <v>4.753397864854863</v>
      </c>
      <c r="L17" s="81">
        <f t="shared" si="0"/>
        <v>5.833333333333333</v>
      </c>
      <c r="M17" s="84">
        <f t="shared" si="1"/>
        <v>17.5</v>
      </c>
      <c r="N17" s="81" t="str">
        <f t="shared" si="10"/>
        <v>Piccola</v>
      </c>
      <c r="O17" s="85">
        <f t="shared" si="2"/>
        <v>11.703988571428571</v>
      </c>
      <c r="P17" s="85">
        <f t="shared" si="3"/>
        <v>9.537208163265305</v>
      </c>
      <c r="Q17" s="85">
        <f t="shared" si="11"/>
        <v>21.241196734693876</v>
      </c>
      <c r="R17" s="85" t="str">
        <f t="shared" si="12"/>
        <v>Verificata</v>
      </c>
      <c r="S17" s="85">
        <f t="shared" si="4"/>
        <v>12.746602135145137</v>
      </c>
      <c r="T17" s="85">
        <f t="shared" si="5"/>
        <v>21.424773737440976</v>
      </c>
      <c r="U17" s="85" t="str">
        <f t="shared" si="13"/>
        <v>Verificata</v>
      </c>
      <c r="V17" s="85">
        <f t="shared" si="14"/>
        <v>0.8435645664319147</v>
      </c>
      <c r="W17" s="85">
        <f t="shared" si="15"/>
        <v>1.8161354302171633</v>
      </c>
      <c r="X17" s="85">
        <f t="shared" si="16"/>
        <v>19.157209855978724</v>
      </c>
      <c r="Y17" s="85">
        <v>5</v>
      </c>
      <c r="Z17" s="85">
        <f t="shared" si="17"/>
        <v>24.157209855978724</v>
      </c>
      <c r="AA17" s="85">
        <v>40</v>
      </c>
      <c r="AB17" s="85" t="str">
        <f t="shared" si="18"/>
        <v>Verificata</v>
      </c>
    </row>
    <row r="18" spans="1:28" ht="12.75">
      <c r="A18" s="79" t="s">
        <v>286</v>
      </c>
      <c r="B18" s="80">
        <v>3.5</v>
      </c>
      <c r="C18" s="80">
        <v>25</v>
      </c>
      <c r="D18" s="80">
        <v>35</v>
      </c>
      <c r="E18" s="81">
        <f t="shared" si="6"/>
        <v>875</v>
      </c>
      <c r="F18" s="81">
        <f t="shared" si="7"/>
        <v>5104.166666666667</v>
      </c>
      <c r="G18" s="82">
        <v>40</v>
      </c>
      <c r="H18" s="82">
        <f t="shared" si="8"/>
        <v>22.666666666666668</v>
      </c>
      <c r="I18" s="80">
        <v>-1023.038</v>
      </c>
      <c r="J18" s="80">
        <v>46.6548</v>
      </c>
      <c r="K18" s="83">
        <f t="shared" si="9"/>
        <v>4.560417110605862</v>
      </c>
      <c r="L18" s="81">
        <f t="shared" si="0"/>
        <v>5.833333333333333</v>
      </c>
      <c r="M18" s="84">
        <f t="shared" si="1"/>
        <v>17.5</v>
      </c>
      <c r="N18" s="81" t="str">
        <f t="shared" si="10"/>
        <v>Piccola</v>
      </c>
      <c r="O18" s="85">
        <f t="shared" si="2"/>
        <v>11.691862857142858</v>
      </c>
      <c r="P18" s="85">
        <f t="shared" si="3"/>
        <v>9.14053224489796</v>
      </c>
      <c r="Q18" s="85">
        <f t="shared" si="11"/>
        <v>20.83239510204082</v>
      </c>
      <c r="R18" s="85" t="str">
        <f t="shared" si="12"/>
        <v>Verificata</v>
      </c>
      <c r="S18" s="85">
        <f t="shared" si="4"/>
        <v>12.939582889394138</v>
      </c>
      <c r="T18" s="85">
        <f t="shared" si="5"/>
        <v>21.083379245318696</v>
      </c>
      <c r="U18" s="85" t="str">
        <f t="shared" si="13"/>
        <v>Verificata</v>
      </c>
      <c r="V18" s="85">
        <f t="shared" si="14"/>
        <v>0.8490891941512795</v>
      </c>
      <c r="W18" s="85">
        <f t="shared" si="15"/>
        <v>1.812540701023311</v>
      </c>
      <c r="X18" s="85">
        <f t="shared" si="16"/>
        <v>18.717459619779493</v>
      </c>
      <c r="Y18" s="85">
        <v>5</v>
      </c>
      <c r="Z18" s="85">
        <f t="shared" si="17"/>
        <v>23.717459619779493</v>
      </c>
      <c r="AA18" s="85">
        <v>40</v>
      </c>
      <c r="AB18" s="85" t="str">
        <f t="shared" si="18"/>
        <v>Verificata</v>
      </c>
    </row>
    <row r="19" spans="1:28" ht="12.75">
      <c r="A19" s="79" t="s">
        <v>287</v>
      </c>
      <c r="B19" s="80">
        <v>3.5</v>
      </c>
      <c r="C19" s="80">
        <v>25</v>
      </c>
      <c r="D19" s="80">
        <v>35</v>
      </c>
      <c r="E19" s="81">
        <f t="shared" si="6"/>
        <v>875</v>
      </c>
      <c r="F19" s="81">
        <f t="shared" si="7"/>
        <v>5104.166666666667</v>
      </c>
      <c r="G19" s="82">
        <v>40</v>
      </c>
      <c r="H19" s="82">
        <f t="shared" si="8"/>
        <v>22.666666666666668</v>
      </c>
      <c r="I19" s="80">
        <v>-1012.865</v>
      </c>
      <c r="J19" s="80">
        <v>-9.3971</v>
      </c>
      <c r="K19" s="83">
        <f t="shared" si="9"/>
        <v>0.9277741851085781</v>
      </c>
      <c r="L19" s="81">
        <f t="shared" si="0"/>
        <v>5.833333333333333</v>
      </c>
      <c r="M19" s="84">
        <f t="shared" si="1"/>
        <v>17.5</v>
      </c>
      <c r="N19" s="81" t="str">
        <f t="shared" si="10"/>
        <v>Piccola</v>
      </c>
      <c r="O19" s="85">
        <f t="shared" si="2"/>
        <v>11.5756</v>
      </c>
      <c r="P19" s="85">
        <f t="shared" si="3"/>
        <v>-1.8410644897959183</v>
      </c>
      <c r="Q19" s="85">
        <f t="shared" si="11"/>
        <v>9.734535510204081</v>
      </c>
      <c r="R19" s="85" t="str">
        <f t="shared" si="12"/>
        <v>Verificata</v>
      </c>
      <c r="S19" s="85">
        <f t="shared" si="4"/>
        <v>16.57222581489142</v>
      </c>
      <c r="T19" s="85">
        <f t="shared" si="5"/>
        <v>16.298192913267577</v>
      </c>
      <c r="U19" s="85" t="str">
        <f t="shared" si="13"/>
        <v>Verificata</v>
      </c>
      <c r="V19" s="85">
        <f t="shared" si="14"/>
        <v>0.9654387634145417</v>
      </c>
      <c r="W19" s="85">
        <f t="shared" si="15"/>
        <v>1.7477442264763834</v>
      </c>
      <c r="X19" s="85">
        <f t="shared" si="16"/>
        <v>8.100014040827475</v>
      </c>
      <c r="Y19" s="85">
        <v>5</v>
      </c>
      <c r="Z19" s="85">
        <f t="shared" si="17"/>
        <v>13.100014040827475</v>
      </c>
      <c r="AA19" s="85">
        <v>40</v>
      </c>
      <c r="AB19" s="85" t="str">
        <f t="shared" si="18"/>
        <v>Verificata</v>
      </c>
    </row>
    <row r="20" spans="1:28" ht="12.75">
      <c r="A20" s="79" t="s">
        <v>288</v>
      </c>
      <c r="B20" s="80">
        <v>3.5</v>
      </c>
      <c r="C20" s="80">
        <v>25</v>
      </c>
      <c r="D20" s="80">
        <v>35</v>
      </c>
      <c r="E20" s="81">
        <f t="shared" si="6"/>
        <v>875</v>
      </c>
      <c r="F20" s="81">
        <f t="shared" si="7"/>
        <v>5104.166666666667</v>
      </c>
      <c r="G20" s="82">
        <v>40</v>
      </c>
      <c r="H20" s="82">
        <f t="shared" si="8"/>
        <v>22.666666666666668</v>
      </c>
      <c r="I20" s="80">
        <v>-1014.834</v>
      </c>
      <c r="J20" s="80">
        <v>-11.3607</v>
      </c>
      <c r="K20" s="83">
        <f t="shared" si="9"/>
        <v>1.119463872909264</v>
      </c>
      <c r="L20" s="81">
        <f t="shared" si="0"/>
        <v>5.833333333333333</v>
      </c>
      <c r="M20" s="84">
        <f t="shared" si="1"/>
        <v>17.5</v>
      </c>
      <c r="N20" s="81" t="str">
        <f t="shared" si="10"/>
        <v>Piccola</v>
      </c>
      <c r="O20" s="85">
        <f t="shared" si="2"/>
        <v>11.598102857142857</v>
      </c>
      <c r="P20" s="85">
        <f t="shared" si="3"/>
        <v>-2.225769795918367</v>
      </c>
      <c r="Q20" s="85">
        <f t="shared" si="11"/>
        <v>9.37233306122449</v>
      </c>
      <c r="R20" s="85" t="str">
        <f t="shared" si="12"/>
        <v>Verificata</v>
      </c>
      <c r="S20" s="85">
        <f t="shared" si="4"/>
        <v>16.380536127090735</v>
      </c>
      <c r="T20" s="85">
        <f t="shared" si="5"/>
        <v>16.52097330028378</v>
      </c>
      <c r="U20" s="85" t="str">
        <f t="shared" si="13"/>
        <v>Verificata</v>
      </c>
      <c r="V20" s="85">
        <f t="shared" si="14"/>
        <v>0.9585165012723621</v>
      </c>
      <c r="W20" s="85">
        <f t="shared" si="15"/>
        <v>1.7510675152312156</v>
      </c>
      <c r="X20" s="85">
        <f t="shared" si="16"/>
        <v>8.923113321837725</v>
      </c>
      <c r="Y20" s="85">
        <v>5</v>
      </c>
      <c r="Z20" s="85">
        <f t="shared" si="17"/>
        <v>13.923113321837725</v>
      </c>
      <c r="AA20" s="85">
        <v>40</v>
      </c>
      <c r="AB20" s="85" t="str">
        <f t="shared" si="18"/>
        <v>Verificata</v>
      </c>
    </row>
    <row r="21" spans="1:28" ht="12.75">
      <c r="A21" s="79" t="s">
        <v>289</v>
      </c>
      <c r="B21" s="80">
        <v>3.5</v>
      </c>
      <c r="C21" s="80">
        <v>25</v>
      </c>
      <c r="D21" s="80">
        <v>35</v>
      </c>
      <c r="E21" s="81">
        <f t="shared" si="6"/>
        <v>875</v>
      </c>
      <c r="F21" s="81">
        <f t="shared" si="7"/>
        <v>5104.166666666667</v>
      </c>
      <c r="G21" s="82">
        <v>40</v>
      </c>
      <c r="H21" s="82">
        <f t="shared" si="8"/>
        <v>22.666666666666668</v>
      </c>
      <c r="I21" s="80">
        <v>-962.639</v>
      </c>
      <c r="J21" s="80">
        <v>-0.4971</v>
      </c>
      <c r="K21" s="83">
        <f t="shared" si="9"/>
        <v>0.05163929572768192</v>
      </c>
      <c r="L21" s="81">
        <f t="shared" si="0"/>
        <v>5.833333333333333</v>
      </c>
      <c r="M21" s="84">
        <f t="shared" si="1"/>
        <v>17.5</v>
      </c>
      <c r="N21" s="81" t="str">
        <f t="shared" si="10"/>
        <v>Piccola</v>
      </c>
      <c r="O21" s="85">
        <f t="shared" si="2"/>
        <v>11.00158857142857</v>
      </c>
      <c r="P21" s="85">
        <f t="shared" si="3"/>
        <v>-0.09739102040816325</v>
      </c>
      <c r="Q21" s="85">
        <f t="shared" si="11"/>
        <v>10.904197551020406</v>
      </c>
      <c r="R21" s="85" t="str">
        <f t="shared" si="12"/>
        <v>Verificata</v>
      </c>
      <c r="S21" s="85">
        <f t="shared" si="4"/>
        <v>17.448360704272318</v>
      </c>
      <c r="T21" s="85">
        <f t="shared" si="5"/>
        <v>14.712197763683216</v>
      </c>
      <c r="U21" s="85" t="str">
        <f t="shared" si="13"/>
        <v>Verificata</v>
      </c>
      <c r="V21" s="85">
        <f t="shared" si="14"/>
        <v>0.9981098650897672</v>
      </c>
      <c r="W21" s="85">
        <f t="shared" si="15"/>
        <v>1.7328713897532946</v>
      </c>
      <c r="X21" s="85">
        <f t="shared" si="16"/>
        <v>1.847137325718799</v>
      </c>
      <c r="Y21" s="85">
        <v>5</v>
      </c>
      <c r="Z21" s="85">
        <f t="shared" si="17"/>
        <v>6.8471373257187995</v>
      </c>
      <c r="AA21" s="85">
        <v>40</v>
      </c>
      <c r="AB21" s="85" t="str">
        <f t="shared" si="18"/>
        <v>Verificata</v>
      </c>
    </row>
    <row r="22" spans="1:28" ht="12.75">
      <c r="A22" s="79" t="s">
        <v>290</v>
      </c>
      <c r="B22" s="80">
        <v>3.5</v>
      </c>
      <c r="C22" s="80">
        <v>25</v>
      </c>
      <c r="D22" s="80">
        <v>35</v>
      </c>
      <c r="E22" s="81">
        <f t="shared" si="6"/>
        <v>875</v>
      </c>
      <c r="F22" s="81">
        <f t="shared" si="7"/>
        <v>5104.166666666667</v>
      </c>
      <c r="G22" s="82">
        <v>40</v>
      </c>
      <c r="H22" s="82">
        <f t="shared" si="8"/>
        <v>22.666666666666668</v>
      </c>
      <c r="I22" s="80">
        <v>-969.533</v>
      </c>
      <c r="J22" s="80">
        <v>-2.2981</v>
      </c>
      <c r="K22" s="83">
        <f t="shared" si="9"/>
        <v>0.23703164306939523</v>
      </c>
      <c r="L22" s="81">
        <f t="shared" si="0"/>
        <v>5.833333333333333</v>
      </c>
      <c r="M22" s="84">
        <f t="shared" si="1"/>
        <v>17.5</v>
      </c>
      <c r="N22" s="81" t="str">
        <f t="shared" si="10"/>
        <v>Piccola</v>
      </c>
      <c r="O22" s="85">
        <f t="shared" si="2"/>
        <v>11.080377142857143</v>
      </c>
      <c r="P22" s="85">
        <f t="shared" si="3"/>
        <v>-0.45024</v>
      </c>
      <c r="Q22" s="85">
        <f t="shared" si="11"/>
        <v>10.630137142857144</v>
      </c>
      <c r="R22" s="85" t="str">
        <f t="shared" si="12"/>
        <v>Verificata</v>
      </c>
      <c r="S22" s="85">
        <f t="shared" si="4"/>
        <v>17.262968356930603</v>
      </c>
      <c r="T22" s="85">
        <f t="shared" si="5"/>
        <v>14.976690450199186</v>
      </c>
      <c r="U22" s="85" t="str">
        <f t="shared" si="13"/>
        <v>Verificata</v>
      </c>
      <c r="V22" s="85">
        <f t="shared" si="14"/>
        <v>0.9913213123508062</v>
      </c>
      <c r="W22" s="85">
        <f t="shared" si="15"/>
        <v>1.7358538930616154</v>
      </c>
      <c r="X22" s="85">
        <f t="shared" si="16"/>
        <v>3.9784014130384935</v>
      </c>
      <c r="Y22" s="85">
        <v>5</v>
      </c>
      <c r="Z22" s="85">
        <f t="shared" si="17"/>
        <v>8.978401413038494</v>
      </c>
      <c r="AA22" s="85">
        <v>40</v>
      </c>
      <c r="AB22" s="85" t="str">
        <f t="shared" si="18"/>
        <v>Verificata</v>
      </c>
    </row>
    <row r="23" spans="1:28" ht="12.75">
      <c r="A23" s="79" t="s">
        <v>291</v>
      </c>
      <c r="B23" s="80">
        <v>3.5</v>
      </c>
      <c r="C23" s="80">
        <v>25</v>
      </c>
      <c r="D23" s="80">
        <v>35</v>
      </c>
      <c r="E23" s="81">
        <f t="shared" si="6"/>
        <v>875</v>
      </c>
      <c r="F23" s="81">
        <f t="shared" si="7"/>
        <v>5104.166666666667</v>
      </c>
      <c r="G23" s="82">
        <v>40</v>
      </c>
      <c r="H23" s="82">
        <f t="shared" si="8"/>
        <v>22.666666666666668</v>
      </c>
      <c r="I23" s="80">
        <v>-961.316</v>
      </c>
      <c r="J23" s="80">
        <v>-1.7631</v>
      </c>
      <c r="K23" s="83">
        <f t="shared" si="9"/>
        <v>0.18340483254205692</v>
      </c>
      <c r="L23" s="81">
        <f t="shared" si="0"/>
        <v>5.833333333333333</v>
      </c>
      <c r="M23" s="84">
        <f t="shared" si="1"/>
        <v>17.5</v>
      </c>
      <c r="N23" s="81" t="str">
        <f t="shared" si="10"/>
        <v>Piccola</v>
      </c>
      <c r="O23" s="85">
        <f t="shared" si="2"/>
        <v>10.98646857142857</v>
      </c>
      <c r="P23" s="85">
        <f t="shared" si="3"/>
        <v>-0.34542367346938774</v>
      </c>
      <c r="Q23" s="85">
        <f t="shared" si="11"/>
        <v>10.641044897959183</v>
      </c>
      <c r="R23" s="85" t="str">
        <f t="shared" si="12"/>
        <v>Verificata</v>
      </c>
      <c r="S23" s="85">
        <f t="shared" si="4"/>
        <v>17.316595167457944</v>
      </c>
      <c r="T23" s="85">
        <f t="shared" si="5"/>
        <v>14.803772384485752</v>
      </c>
      <c r="U23" s="85" t="str">
        <f t="shared" si="13"/>
        <v>Verificata</v>
      </c>
      <c r="V23" s="85">
        <f t="shared" si="14"/>
        <v>0.9933282399245297</v>
      </c>
      <c r="W23" s="85">
        <f t="shared" si="15"/>
        <v>1.7349663840883098</v>
      </c>
      <c r="X23" s="85">
        <f t="shared" si="16"/>
        <v>3.4828960162617117</v>
      </c>
      <c r="Y23" s="85">
        <v>5</v>
      </c>
      <c r="Z23" s="85">
        <f t="shared" si="17"/>
        <v>8.482896016261712</v>
      </c>
      <c r="AA23" s="85">
        <v>40</v>
      </c>
      <c r="AB23" s="85" t="str">
        <f t="shared" si="18"/>
        <v>Verificata</v>
      </c>
    </row>
    <row r="24" spans="1:28" ht="12.75">
      <c r="A24" s="79" t="s">
        <v>292</v>
      </c>
      <c r="B24" s="80">
        <v>3.5</v>
      </c>
      <c r="C24" s="80">
        <v>25</v>
      </c>
      <c r="D24" s="80">
        <v>35</v>
      </c>
      <c r="E24" s="81">
        <f t="shared" si="6"/>
        <v>875</v>
      </c>
      <c r="F24" s="81">
        <f t="shared" si="7"/>
        <v>5104.166666666667</v>
      </c>
      <c r="G24" s="82">
        <v>40</v>
      </c>
      <c r="H24" s="82">
        <f t="shared" si="8"/>
        <v>22.666666666666668</v>
      </c>
      <c r="I24" s="80">
        <v>-972.261</v>
      </c>
      <c r="J24" s="80">
        <v>-3.8823</v>
      </c>
      <c r="K24" s="83">
        <f t="shared" si="9"/>
        <v>0.39930635909493434</v>
      </c>
      <c r="L24" s="81">
        <f t="shared" si="0"/>
        <v>5.833333333333333</v>
      </c>
      <c r="M24" s="84">
        <f t="shared" si="1"/>
        <v>17.5</v>
      </c>
      <c r="N24" s="81" t="str">
        <f t="shared" si="10"/>
        <v>Piccola</v>
      </c>
      <c r="O24" s="85">
        <f t="shared" si="2"/>
        <v>11.111554285714286</v>
      </c>
      <c r="P24" s="85">
        <f t="shared" si="3"/>
        <v>-0.7606138775510203</v>
      </c>
      <c r="Q24" s="85">
        <f t="shared" si="11"/>
        <v>10.350940408163266</v>
      </c>
      <c r="R24" s="85" t="str">
        <f t="shared" si="12"/>
        <v>Verificata</v>
      </c>
      <c r="S24" s="85">
        <f t="shared" si="4"/>
        <v>17.100693640905067</v>
      </c>
      <c r="T24" s="85">
        <f t="shared" si="5"/>
        <v>15.161349910381643</v>
      </c>
      <c r="U24" s="85" t="str">
        <f t="shared" si="13"/>
        <v>Verificata</v>
      </c>
      <c r="V24" s="85">
        <f t="shared" si="14"/>
        <v>0.9854258334731699</v>
      </c>
      <c r="W24" s="85">
        <f t="shared" si="15"/>
        <v>1.738489304751176</v>
      </c>
      <c r="X24" s="85">
        <f t="shared" si="16"/>
        <v>5.178780934776742</v>
      </c>
      <c r="Y24" s="85">
        <v>5</v>
      </c>
      <c r="Z24" s="85">
        <f t="shared" si="17"/>
        <v>10.178780934776743</v>
      </c>
      <c r="AA24" s="85">
        <v>40</v>
      </c>
      <c r="AB24" s="85" t="str">
        <f t="shared" si="18"/>
        <v>Verificata</v>
      </c>
    </row>
    <row r="25" spans="1:28" ht="12.75">
      <c r="A25" s="79" t="s">
        <v>293</v>
      </c>
      <c r="B25" s="80">
        <v>3.5</v>
      </c>
      <c r="C25" s="80">
        <v>25</v>
      </c>
      <c r="D25" s="80">
        <v>35</v>
      </c>
      <c r="E25" s="81">
        <f t="shared" si="6"/>
        <v>875</v>
      </c>
      <c r="F25" s="81">
        <f t="shared" si="7"/>
        <v>5104.166666666667</v>
      </c>
      <c r="G25" s="82">
        <v>40</v>
      </c>
      <c r="H25" s="82">
        <f t="shared" si="8"/>
        <v>22.666666666666668</v>
      </c>
      <c r="I25" s="80">
        <v>-1012.916</v>
      </c>
      <c r="J25" s="80">
        <v>7.2666</v>
      </c>
      <c r="K25" s="83">
        <f t="shared" si="9"/>
        <v>0.7173941373223447</v>
      </c>
      <c r="L25" s="81">
        <f t="shared" si="0"/>
        <v>5.833333333333333</v>
      </c>
      <c r="M25" s="84">
        <f t="shared" si="1"/>
        <v>17.5</v>
      </c>
      <c r="N25" s="81" t="str">
        <f t="shared" si="10"/>
        <v>Piccola</v>
      </c>
      <c r="O25" s="85">
        <f t="shared" si="2"/>
        <v>11.576182857142857</v>
      </c>
      <c r="P25" s="85">
        <f t="shared" si="3"/>
        <v>1.4236604081632653</v>
      </c>
      <c r="Q25" s="85">
        <f t="shared" si="11"/>
        <v>12.999843265306122</v>
      </c>
      <c r="R25" s="85" t="str">
        <f t="shared" si="12"/>
        <v>Verificata</v>
      </c>
      <c r="S25" s="85">
        <f t="shared" si="4"/>
        <v>16.782605862677656</v>
      </c>
      <c r="T25" s="85">
        <f t="shared" si="5"/>
        <v>16.09469563567748</v>
      </c>
      <c r="U25" s="85" t="str">
        <f t="shared" si="13"/>
        <v>Verificata</v>
      </c>
      <c r="V25" s="85">
        <f t="shared" si="14"/>
        <v>0.9730633814564146</v>
      </c>
      <c r="W25" s="85">
        <f t="shared" si="15"/>
        <v>1.7441545937472636</v>
      </c>
      <c r="X25" s="85">
        <f t="shared" si="16"/>
        <v>7.108231685113664</v>
      </c>
      <c r="Y25" s="85">
        <v>5</v>
      </c>
      <c r="Z25" s="85">
        <f t="shared" si="17"/>
        <v>12.108231685113665</v>
      </c>
      <c r="AA25" s="85">
        <v>40</v>
      </c>
      <c r="AB25" s="85" t="str">
        <f t="shared" si="18"/>
        <v>Verificata</v>
      </c>
    </row>
    <row r="26" spans="1:28" ht="12.75">
      <c r="A26" s="79" t="s">
        <v>294</v>
      </c>
      <c r="B26" s="80">
        <v>3.5</v>
      </c>
      <c r="C26" s="80">
        <v>25</v>
      </c>
      <c r="D26" s="80">
        <v>35</v>
      </c>
      <c r="E26" s="81">
        <f t="shared" si="6"/>
        <v>875</v>
      </c>
      <c r="F26" s="81">
        <f t="shared" si="7"/>
        <v>5104.166666666667</v>
      </c>
      <c r="G26" s="82">
        <v>40</v>
      </c>
      <c r="H26" s="82">
        <f t="shared" si="8"/>
        <v>22.666666666666668</v>
      </c>
      <c r="I26" s="80">
        <v>-1016.519</v>
      </c>
      <c r="J26" s="80">
        <v>5.217</v>
      </c>
      <c r="K26" s="83">
        <f t="shared" si="9"/>
        <v>0.5132220843879947</v>
      </c>
      <c r="L26" s="81">
        <f t="shared" si="0"/>
        <v>5.833333333333333</v>
      </c>
      <c r="M26" s="84">
        <f t="shared" si="1"/>
        <v>17.5</v>
      </c>
      <c r="N26" s="81" t="str">
        <f t="shared" si="10"/>
        <v>Piccola</v>
      </c>
      <c r="O26" s="85">
        <f t="shared" si="2"/>
        <v>11.617360000000001</v>
      </c>
      <c r="P26" s="85">
        <f t="shared" si="3"/>
        <v>1.0221061224489796</v>
      </c>
      <c r="Q26" s="85">
        <f t="shared" si="11"/>
        <v>12.639466122448981</v>
      </c>
      <c r="R26" s="85" t="str">
        <f t="shared" si="12"/>
        <v>Verificata</v>
      </c>
      <c r="S26" s="85">
        <f t="shared" si="4"/>
        <v>16.986777915612006</v>
      </c>
      <c r="T26" s="85">
        <f t="shared" si="5"/>
        <v>15.9578075771627</v>
      </c>
      <c r="U26" s="85" t="str">
        <f t="shared" si="13"/>
        <v>Verificata</v>
      </c>
      <c r="V26" s="85">
        <f t="shared" si="14"/>
        <v>0.9805130044039041</v>
      </c>
      <c r="W26" s="85">
        <f t="shared" si="15"/>
        <v>1.7407179821267509</v>
      </c>
      <c r="X26" s="85">
        <f t="shared" si="16"/>
        <v>6.011042594566981</v>
      </c>
      <c r="Y26" s="85">
        <v>5</v>
      </c>
      <c r="Z26" s="85">
        <f t="shared" si="17"/>
        <v>11.01104259456698</v>
      </c>
      <c r="AA26" s="85">
        <v>40</v>
      </c>
      <c r="AB26" s="85" t="str">
        <f t="shared" si="18"/>
        <v>Verificata</v>
      </c>
    </row>
    <row r="27" spans="1:28" ht="12.75">
      <c r="A27" s="79" t="s">
        <v>295</v>
      </c>
      <c r="B27" s="80">
        <v>3.5</v>
      </c>
      <c r="C27" s="80">
        <v>25</v>
      </c>
      <c r="D27" s="80">
        <v>35</v>
      </c>
      <c r="E27" s="81">
        <f t="shared" si="6"/>
        <v>875</v>
      </c>
      <c r="F27" s="81">
        <f t="shared" si="7"/>
        <v>5104.166666666667</v>
      </c>
      <c r="G27" s="82">
        <v>40</v>
      </c>
      <c r="H27" s="82">
        <f t="shared" si="8"/>
        <v>22.666666666666668</v>
      </c>
      <c r="I27" s="80">
        <v>-1027.593</v>
      </c>
      <c r="J27" s="80">
        <v>-52.6017</v>
      </c>
      <c r="K27" s="83">
        <f t="shared" si="9"/>
        <v>5.118923542686647</v>
      </c>
      <c r="L27" s="81">
        <f t="shared" si="0"/>
        <v>5.833333333333333</v>
      </c>
      <c r="M27" s="84">
        <f t="shared" si="1"/>
        <v>17.5</v>
      </c>
      <c r="N27" s="81" t="str">
        <f t="shared" si="10"/>
        <v>Piccola</v>
      </c>
      <c r="O27" s="85">
        <f t="shared" si="2"/>
        <v>11.743920000000001</v>
      </c>
      <c r="P27" s="85">
        <f t="shared" si="3"/>
        <v>-10.30563918367347</v>
      </c>
      <c r="Q27" s="85">
        <f t="shared" si="11"/>
        <v>1.4382808163265306</v>
      </c>
      <c r="R27" s="85" t="str">
        <f t="shared" si="12"/>
        <v>Verificata</v>
      </c>
      <c r="S27" s="85">
        <f t="shared" si="4"/>
        <v>12.381076457313352</v>
      </c>
      <c r="T27" s="85">
        <f t="shared" si="5"/>
        <v>22.132550505181385</v>
      </c>
      <c r="U27" s="85" t="str">
        <f t="shared" si="13"/>
        <v>Verificata</v>
      </c>
      <c r="V27" s="85">
        <f t="shared" si="14"/>
        <v>0.8330643725501957</v>
      </c>
      <c r="W27" s="85">
        <f t="shared" si="15"/>
        <v>1.8231119569570646</v>
      </c>
      <c r="X27" s="85">
        <f t="shared" si="16"/>
        <v>19.99052503979985</v>
      </c>
      <c r="Y27" s="85">
        <v>5</v>
      </c>
      <c r="Z27" s="85">
        <f t="shared" si="17"/>
        <v>24.99052503979985</v>
      </c>
      <c r="AA27" s="85">
        <v>40</v>
      </c>
      <c r="AB27" s="85" t="str">
        <f t="shared" si="18"/>
        <v>Verificata</v>
      </c>
    </row>
    <row r="28" spans="1:28" ht="12.75">
      <c r="A28" s="79" t="s">
        <v>296</v>
      </c>
      <c r="B28" s="80">
        <v>3.5</v>
      </c>
      <c r="C28" s="80">
        <v>25</v>
      </c>
      <c r="D28" s="80">
        <v>35</v>
      </c>
      <c r="E28" s="81">
        <f t="shared" si="6"/>
        <v>875</v>
      </c>
      <c r="F28" s="81">
        <f t="shared" si="7"/>
        <v>5104.166666666667</v>
      </c>
      <c r="G28" s="82">
        <v>40</v>
      </c>
      <c r="H28" s="82">
        <f t="shared" si="8"/>
        <v>22.666666666666668</v>
      </c>
      <c r="I28" s="80">
        <v>-1028.486</v>
      </c>
      <c r="J28" s="80">
        <v>-54.6214</v>
      </c>
      <c r="K28" s="83">
        <f t="shared" si="9"/>
        <v>5.310854984900135</v>
      </c>
      <c r="L28" s="81">
        <f t="shared" si="0"/>
        <v>5.833333333333333</v>
      </c>
      <c r="M28" s="84">
        <f t="shared" si="1"/>
        <v>17.5</v>
      </c>
      <c r="N28" s="81" t="str">
        <f t="shared" si="10"/>
        <v>Piccola</v>
      </c>
      <c r="O28" s="85">
        <f t="shared" si="2"/>
        <v>11.754125714285715</v>
      </c>
      <c r="P28" s="85">
        <f t="shared" si="3"/>
        <v>-10.701335510204082</v>
      </c>
      <c r="Q28" s="85">
        <f t="shared" si="11"/>
        <v>1.0527902040816333</v>
      </c>
      <c r="R28" s="85" t="str">
        <f t="shared" si="12"/>
        <v>Verificata</v>
      </c>
      <c r="S28" s="85">
        <f t="shared" si="4"/>
        <v>12.189145015099864</v>
      </c>
      <c r="T28" s="85">
        <f t="shared" si="5"/>
        <v>22.500588268789773</v>
      </c>
      <c r="U28" s="85" t="str">
        <f t="shared" si="13"/>
        <v>Verificata</v>
      </c>
      <c r="V28" s="85">
        <f t="shared" si="14"/>
        <v>0.8277587069179184</v>
      </c>
      <c r="W28" s="85">
        <f t="shared" si="15"/>
        <v>1.8267104523883553</v>
      </c>
      <c r="X28" s="85">
        <f t="shared" si="16"/>
        <v>20.410897360429335</v>
      </c>
      <c r="Y28" s="85">
        <v>5</v>
      </c>
      <c r="Z28" s="85">
        <f t="shared" si="17"/>
        <v>25.410897360429335</v>
      </c>
      <c r="AA28" s="85">
        <v>40</v>
      </c>
      <c r="AB28" s="85" t="str">
        <f t="shared" si="18"/>
        <v>Verificata</v>
      </c>
    </row>
    <row r="29" spans="1:28" ht="12.75">
      <c r="A29" s="79" t="s">
        <v>297</v>
      </c>
      <c r="B29" s="80">
        <v>3.5</v>
      </c>
      <c r="C29" s="80">
        <v>25</v>
      </c>
      <c r="D29" s="80">
        <v>35</v>
      </c>
      <c r="E29" s="81">
        <f t="shared" si="6"/>
        <v>875</v>
      </c>
      <c r="F29" s="81">
        <f t="shared" si="7"/>
        <v>5104.166666666667</v>
      </c>
      <c r="G29" s="82">
        <v>40</v>
      </c>
      <c r="H29" s="82">
        <f t="shared" si="8"/>
        <v>22.666666666666668</v>
      </c>
      <c r="I29" s="80">
        <v>-679.683</v>
      </c>
      <c r="J29" s="80">
        <v>47.8424</v>
      </c>
      <c r="K29" s="83">
        <f t="shared" si="9"/>
        <v>7.038928441641176</v>
      </c>
      <c r="L29" s="81">
        <f t="shared" si="0"/>
        <v>5.833333333333333</v>
      </c>
      <c r="M29" s="84">
        <f t="shared" si="1"/>
        <v>17.5</v>
      </c>
      <c r="N29" s="81" t="str">
        <f t="shared" si="10"/>
        <v>Media</v>
      </c>
      <c r="O29" s="85">
        <f t="shared" si="2"/>
        <v>7.767805714285714</v>
      </c>
      <c r="P29" s="85">
        <f t="shared" si="3"/>
        <v>9.373204897959182</v>
      </c>
      <c r="Q29" s="85">
        <f t="shared" si="11"/>
        <v>17.141010612244898</v>
      </c>
      <c r="R29" s="85" t="str">
        <f t="shared" si="12"/>
        <v>Verificata</v>
      </c>
      <c r="S29" s="85">
        <f t="shared" si="4"/>
        <v>10.461071558358825</v>
      </c>
      <c r="T29" s="85">
        <f t="shared" si="5"/>
        <v>17.326026209540146</v>
      </c>
      <c r="U29" s="85" t="str">
        <f t="shared" si="13"/>
        <v>Verificata</v>
      </c>
      <c r="V29" s="85">
        <f t="shared" si="14"/>
        <v>0.8458399496813842</v>
      </c>
      <c r="W29" s="85">
        <f t="shared" si="15"/>
        <v>1.8146486283257435</v>
      </c>
      <c r="X29" s="85">
        <f t="shared" si="16"/>
        <v>18.976232596846998</v>
      </c>
      <c r="Y29" s="85">
        <v>5</v>
      </c>
      <c r="Z29" s="85">
        <f t="shared" si="17"/>
        <v>23.976232596846998</v>
      </c>
      <c r="AA29" s="85">
        <v>40</v>
      </c>
      <c r="AB29" s="85" t="str">
        <f t="shared" si="18"/>
        <v>Verificata</v>
      </c>
    </row>
    <row r="30" spans="1:28" ht="12.75">
      <c r="A30" s="79" t="s">
        <v>298</v>
      </c>
      <c r="B30" s="80">
        <v>3.5</v>
      </c>
      <c r="C30" s="80">
        <v>25</v>
      </c>
      <c r="D30" s="80">
        <v>35</v>
      </c>
      <c r="E30" s="81">
        <f t="shared" si="6"/>
        <v>875</v>
      </c>
      <c r="F30" s="81">
        <f t="shared" si="7"/>
        <v>5104.166666666667</v>
      </c>
      <c r="G30" s="82">
        <v>40</v>
      </c>
      <c r="H30" s="82">
        <f t="shared" si="8"/>
        <v>22.666666666666668</v>
      </c>
      <c r="I30" s="80">
        <v>-679.821</v>
      </c>
      <c r="J30" s="80">
        <v>45.2998</v>
      </c>
      <c r="K30" s="83">
        <f t="shared" si="9"/>
        <v>6.6634893596990965</v>
      </c>
      <c r="L30" s="81">
        <f t="shared" si="0"/>
        <v>5.833333333333333</v>
      </c>
      <c r="M30" s="84">
        <f t="shared" si="1"/>
        <v>17.5</v>
      </c>
      <c r="N30" s="81" t="str">
        <f t="shared" si="10"/>
        <v>Media</v>
      </c>
      <c r="O30" s="85">
        <f t="shared" si="2"/>
        <v>7.769382857142857</v>
      </c>
      <c r="P30" s="85">
        <f t="shared" si="3"/>
        <v>8.875062857142856</v>
      </c>
      <c r="Q30" s="85">
        <f t="shared" si="11"/>
        <v>16.644445714285713</v>
      </c>
      <c r="R30" s="85" t="str">
        <f t="shared" si="12"/>
        <v>Verificata</v>
      </c>
      <c r="S30" s="85">
        <f t="shared" si="4"/>
        <v>10.836510640300904</v>
      </c>
      <c r="T30" s="85">
        <f t="shared" si="5"/>
        <v>16.729148894645125</v>
      </c>
      <c r="U30" s="85" t="str">
        <f t="shared" si="13"/>
        <v>Verificata</v>
      </c>
      <c r="V30" s="85">
        <f t="shared" si="14"/>
        <v>0.8528270648648894</v>
      </c>
      <c r="W30" s="85">
        <f t="shared" si="15"/>
        <v>1.8101377510215861</v>
      </c>
      <c r="X30" s="85">
        <f t="shared" si="16"/>
        <v>18.419198976153634</v>
      </c>
      <c r="Y30" s="85">
        <v>5</v>
      </c>
      <c r="Z30" s="85">
        <f t="shared" si="17"/>
        <v>23.419198976153634</v>
      </c>
      <c r="AA30" s="85">
        <v>40</v>
      </c>
      <c r="AB30" s="85" t="str">
        <f t="shared" si="18"/>
        <v>Verificata</v>
      </c>
    </row>
    <row r="31" spans="1:28" ht="12.75">
      <c r="A31" s="79" t="s">
        <v>299</v>
      </c>
      <c r="B31" s="80">
        <v>3.5</v>
      </c>
      <c r="C31" s="80">
        <v>25</v>
      </c>
      <c r="D31" s="80">
        <v>35</v>
      </c>
      <c r="E31" s="81">
        <f t="shared" si="6"/>
        <v>875</v>
      </c>
      <c r="F31" s="81">
        <f t="shared" si="7"/>
        <v>5104.166666666667</v>
      </c>
      <c r="G31" s="82">
        <v>40</v>
      </c>
      <c r="H31" s="82">
        <f t="shared" si="8"/>
        <v>22.666666666666668</v>
      </c>
      <c r="I31" s="80">
        <v>-672.548</v>
      </c>
      <c r="J31" s="80">
        <v>-8.0356</v>
      </c>
      <c r="K31" s="83">
        <f t="shared" si="9"/>
        <v>1.1947994789962948</v>
      </c>
      <c r="L31" s="81">
        <f t="shared" si="0"/>
        <v>5.833333333333333</v>
      </c>
      <c r="M31" s="84">
        <f t="shared" si="1"/>
        <v>17.5</v>
      </c>
      <c r="N31" s="81" t="str">
        <f t="shared" si="10"/>
        <v>Piccola</v>
      </c>
      <c r="O31" s="85">
        <f t="shared" si="2"/>
        <v>7.686262857142856</v>
      </c>
      <c r="P31" s="85">
        <f t="shared" si="3"/>
        <v>-1.5743216326530611</v>
      </c>
      <c r="Q31" s="85">
        <f t="shared" si="11"/>
        <v>6.1119412244897955</v>
      </c>
      <c r="R31" s="85" t="str">
        <f t="shared" si="12"/>
        <v>Verificata</v>
      </c>
      <c r="S31" s="85">
        <f t="shared" si="4"/>
        <v>16.305200521003705</v>
      </c>
      <c r="T31" s="85">
        <f t="shared" si="5"/>
        <v>10.999320928455116</v>
      </c>
      <c r="U31" s="85" t="str">
        <f t="shared" si="13"/>
        <v>Verificata</v>
      </c>
      <c r="V31" s="85">
        <f t="shared" si="14"/>
        <v>0.9702974395975983</v>
      </c>
      <c r="W31" s="85">
        <f t="shared" si="15"/>
        <v>1.7454482724214266</v>
      </c>
      <c r="X31" s="85">
        <f t="shared" si="16"/>
        <v>7.480439401288674</v>
      </c>
      <c r="Y31" s="85">
        <v>5</v>
      </c>
      <c r="Z31" s="85">
        <f t="shared" si="17"/>
        <v>12.480439401288674</v>
      </c>
      <c r="AA31" s="85">
        <v>40</v>
      </c>
      <c r="AB31" s="85" t="str">
        <f t="shared" si="18"/>
        <v>Verificata</v>
      </c>
    </row>
    <row r="32" spans="1:28" ht="12.75">
      <c r="A32" s="79" t="s">
        <v>300</v>
      </c>
      <c r="B32" s="80">
        <v>3.5</v>
      </c>
      <c r="C32" s="80">
        <v>25</v>
      </c>
      <c r="D32" s="80">
        <v>35</v>
      </c>
      <c r="E32" s="81">
        <f t="shared" si="6"/>
        <v>875</v>
      </c>
      <c r="F32" s="81">
        <f t="shared" si="7"/>
        <v>5104.166666666667</v>
      </c>
      <c r="G32" s="82">
        <v>40</v>
      </c>
      <c r="H32" s="82">
        <f t="shared" si="8"/>
        <v>22.666666666666668</v>
      </c>
      <c r="I32" s="80">
        <v>-673.586</v>
      </c>
      <c r="J32" s="80">
        <v>-9.3773</v>
      </c>
      <c r="K32" s="83">
        <f t="shared" si="9"/>
        <v>1.3921459175220388</v>
      </c>
      <c r="L32" s="81">
        <f t="shared" si="0"/>
        <v>5.833333333333333</v>
      </c>
      <c r="M32" s="84">
        <f t="shared" si="1"/>
        <v>17.5</v>
      </c>
      <c r="N32" s="81" t="str">
        <f t="shared" si="10"/>
        <v>Piccola</v>
      </c>
      <c r="O32" s="85">
        <f t="shared" si="2"/>
        <v>7.698125714285715</v>
      </c>
      <c r="P32" s="85">
        <f t="shared" si="3"/>
        <v>-1.8371853061224488</v>
      </c>
      <c r="Q32" s="85">
        <f t="shared" si="11"/>
        <v>5.860940408163266</v>
      </c>
      <c r="R32" s="85" t="str">
        <f t="shared" si="12"/>
        <v>Verificata</v>
      </c>
      <c r="S32" s="85">
        <f t="shared" si="4"/>
        <v>16.10785408247796</v>
      </c>
      <c r="T32" s="85">
        <f t="shared" si="5"/>
        <v>11.151263999139788</v>
      </c>
      <c r="U32" s="85" t="str">
        <f t="shared" si="13"/>
        <v>Verificata</v>
      </c>
      <c r="V32" s="85">
        <f t="shared" si="14"/>
        <v>0.9655090733945055</v>
      </c>
      <c r="W32" s="85">
        <f t="shared" si="15"/>
        <v>1.7477107872832853</v>
      </c>
      <c r="X32" s="85">
        <f t="shared" si="16"/>
        <v>8.091321230095918</v>
      </c>
      <c r="Y32" s="85">
        <v>5</v>
      </c>
      <c r="Z32" s="85">
        <f t="shared" si="17"/>
        <v>13.091321230095918</v>
      </c>
      <c r="AA32" s="85">
        <v>40</v>
      </c>
      <c r="AB32" s="85" t="str">
        <f t="shared" si="18"/>
        <v>Verificata</v>
      </c>
    </row>
    <row r="33" spans="1:28" ht="12.75">
      <c r="A33" s="79" t="s">
        <v>301</v>
      </c>
      <c r="B33" s="80">
        <v>3.5</v>
      </c>
      <c r="C33" s="80">
        <v>25</v>
      </c>
      <c r="D33" s="80">
        <v>35</v>
      </c>
      <c r="E33" s="81">
        <f t="shared" si="6"/>
        <v>875</v>
      </c>
      <c r="F33" s="81">
        <f t="shared" si="7"/>
        <v>5104.166666666667</v>
      </c>
      <c r="G33" s="82">
        <v>40</v>
      </c>
      <c r="H33" s="82">
        <f t="shared" si="8"/>
        <v>22.666666666666668</v>
      </c>
      <c r="I33" s="80">
        <v>-638.051</v>
      </c>
      <c r="J33" s="80">
        <v>-0.7497</v>
      </c>
      <c r="K33" s="83">
        <f t="shared" si="9"/>
        <v>0.1174984444817107</v>
      </c>
      <c r="L33" s="81">
        <f t="shared" si="0"/>
        <v>5.833333333333333</v>
      </c>
      <c r="M33" s="84">
        <f t="shared" si="1"/>
        <v>17.5</v>
      </c>
      <c r="N33" s="81" t="str">
        <f t="shared" si="10"/>
        <v>Piccola</v>
      </c>
      <c r="O33" s="85">
        <f t="shared" si="2"/>
        <v>7.292011428571429</v>
      </c>
      <c r="P33" s="85">
        <f t="shared" si="3"/>
        <v>-0.14688</v>
      </c>
      <c r="Q33" s="85">
        <f t="shared" si="11"/>
        <v>7.145131428571428</v>
      </c>
      <c r="R33" s="85" t="str">
        <f t="shared" si="12"/>
        <v>Verificata</v>
      </c>
      <c r="S33" s="85">
        <f t="shared" si="4"/>
        <v>17.38250155551829</v>
      </c>
      <c r="T33" s="85">
        <f t="shared" si="5"/>
        <v>9.78840317027431</v>
      </c>
      <c r="U33" s="85" t="str">
        <f t="shared" si="13"/>
        <v>Verificata</v>
      </c>
      <c r="V33" s="85">
        <f t="shared" si="14"/>
        <v>0.9971521335067047</v>
      </c>
      <c r="W33" s="85">
        <f t="shared" si="15"/>
        <v>1.7332888078609987</v>
      </c>
      <c r="X33" s="85">
        <f t="shared" si="16"/>
        <v>2.2689538339770925</v>
      </c>
      <c r="Y33" s="85">
        <v>5</v>
      </c>
      <c r="Z33" s="85">
        <f t="shared" si="17"/>
        <v>7.2689538339770925</v>
      </c>
      <c r="AA33" s="85">
        <v>40</v>
      </c>
      <c r="AB33" s="85" t="str">
        <f t="shared" si="18"/>
        <v>Verificata</v>
      </c>
    </row>
    <row r="34" spans="1:28" ht="12.75">
      <c r="A34" s="79" t="s">
        <v>302</v>
      </c>
      <c r="B34" s="80">
        <v>3.5</v>
      </c>
      <c r="C34" s="80">
        <v>25</v>
      </c>
      <c r="D34" s="80">
        <v>35</v>
      </c>
      <c r="E34" s="81">
        <f t="shared" si="6"/>
        <v>875</v>
      </c>
      <c r="F34" s="81">
        <f t="shared" si="7"/>
        <v>5104.166666666667</v>
      </c>
      <c r="G34" s="82">
        <v>40</v>
      </c>
      <c r="H34" s="82">
        <f t="shared" si="8"/>
        <v>22.666666666666668</v>
      </c>
      <c r="I34" s="80">
        <v>-641.889</v>
      </c>
      <c r="J34" s="80">
        <v>-2.056</v>
      </c>
      <c r="K34" s="83">
        <f t="shared" si="9"/>
        <v>0.3203046009512548</v>
      </c>
      <c r="L34" s="81">
        <f t="shared" si="0"/>
        <v>5.833333333333333</v>
      </c>
      <c r="M34" s="84">
        <f t="shared" si="1"/>
        <v>17.5</v>
      </c>
      <c r="N34" s="81" t="str">
        <f t="shared" si="10"/>
        <v>Piccola</v>
      </c>
      <c r="O34" s="85">
        <f t="shared" si="2"/>
        <v>7.3358742857142865</v>
      </c>
      <c r="P34" s="85">
        <f t="shared" si="3"/>
        <v>-0.4028081632653061</v>
      </c>
      <c r="Q34" s="85">
        <f t="shared" si="11"/>
        <v>6.93306612244898</v>
      </c>
      <c r="R34" s="85" t="str">
        <f t="shared" si="12"/>
        <v>Verificata</v>
      </c>
      <c r="S34" s="85">
        <f t="shared" si="4"/>
        <v>17.179695399048747</v>
      </c>
      <c r="T34" s="85">
        <f t="shared" si="5"/>
        <v>9.963529388855045</v>
      </c>
      <c r="U34" s="85" t="str">
        <f t="shared" si="13"/>
        <v>Verificata</v>
      </c>
      <c r="V34" s="85">
        <f t="shared" si="14"/>
        <v>0.9922284884863697</v>
      </c>
      <c r="W34" s="85">
        <f t="shared" si="15"/>
        <v>1.7354521159632847</v>
      </c>
      <c r="X34" s="85">
        <f t="shared" si="16"/>
        <v>3.7621418095012285</v>
      </c>
      <c r="Y34" s="85">
        <v>5</v>
      </c>
      <c r="Z34" s="85">
        <f t="shared" si="17"/>
        <v>8.762141809501228</v>
      </c>
      <c r="AA34" s="85">
        <v>40</v>
      </c>
      <c r="AB34" s="85" t="str">
        <f t="shared" si="18"/>
        <v>Verificata</v>
      </c>
    </row>
    <row r="35" spans="1:28" ht="12.75">
      <c r="A35" s="79" t="s">
        <v>303</v>
      </c>
      <c r="B35" s="80">
        <v>3.5</v>
      </c>
      <c r="C35" s="80">
        <v>25</v>
      </c>
      <c r="D35" s="80">
        <v>35</v>
      </c>
      <c r="E35" s="81">
        <f t="shared" si="6"/>
        <v>875</v>
      </c>
      <c r="F35" s="81">
        <f t="shared" si="7"/>
        <v>5104.166666666667</v>
      </c>
      <c r="G35" s="82">
        <v>40</v>
      </c>
      <c r="H35" s="82">
        <f t="shared" si="8"/>
        <v>22.666666666666668</v>
      </c>
      <c r="I35" s="80">
        <v>-638.7</v>
      </c>
      <c r="J35" s="80">
        <v>-1.0193</v>
      </c>
      <c r="K35" s="83">
        <f t="shared" si="9"/>
        <v>0.15958979176452168</v>
      </c>
      <c r="L35" s="81">
        <f t="shared" si="0"/>
        <v>5.833333333333333</v>
      </c>
      <c r="M35" s="84">
        <f t="shared" si="1"/>
        <v>17.5</v>
      </c>
      <c r="N35" s="81" t="str">
        <f t="shared" si="10"/>
        <v>Piccola</v>
      </c>
      <c r="O35" s="85">
        <f t="shared" si="2"/>
        <v>7.299428571428572</v>
      </c>
      <c r="P35" s="85">
        <f t="shared" si="3"/>
        <v>-0.1996995918367347</v>
      </c>
      <c r="Q35" s="85">
        <f t="shared" si="11"/>
        <v>7.099728979591837</v>
      </c>
      <c r="R35" s="85" t="str">
        <f t="shared" si="12"/>
        <v>Verificata</v>
      </c>
      <c r="S35" s="85">
        <f t="shared" si="4"/>
        <v>17.34041020823548</v>
      </c>
      <c r="T35" s="85">
        <f t="shared" si="5"/>
        <v>9.822143649122554</v>
      </c>
      <c r="U35" s="85" t="str">
        <f t="shared" si="13"/>
        <v>Verificata</v>
      </c>
      <c r="V35" s="85">
        <f t="shared" si="14"/>
        <v>0.9961319721174123</v>
      </c>
      <c r="W35" s="85">
        <f t="shared" si="15"/>
        <v>1.7337346436195724</v>
      </c>
      <c r="X35" s="85">
        <f t="shared" si="16"/>
        <v>2.6463337207567665</v>
      </c>
      <c r="Y35" s="85">
        <v>5</v>
      </c>
      <c r="Z35" s="85">
        <f t="shared" si="17"/>
        <v>7.6463337207567665</v>
      </c>
      <c r="AA35" s="85">
        <v>40</v>
      </c>
      <c r="AB35" s="85" t="str">
        <f t="shared" si="18"/>
        <v>Verificata</v>
      </c>
    </row>
    <row r="36" spans="1:28" ht="12.75">
      <c r="A36" s="79" t="s">
        <v>304</v>
      </c>
      <c r="B36" s="80">
        <v>3.5</v>
      </c>
      <c r="C36" s="80">
        <v>25</v>
      </c>
      <c r="D36" s="80">
        <v>35</v>
      </c>
      <c r="E36" s="81">
        <f t="shared" si="6"/>
        <v>875</v>
      </c>
      <c r="F36" s="81">
        <f t="shared" si="7"/>
        <v>5104.166666666667</v>
      </c>
      <c r="G36" s="82">
        <v>40</v>
      </c>
      <c r="H36" s="82">
        <f t="shared" si="8"/>
        <v>22.666666666666668</v>
      </c>
      <c r="I36" s="80">
        <v>-643.354</v>
      </c>
      <c r="J36" s="80">
        <v>-2.7298</v>
      </c>
      <c r="K36" s="83">
        <f t="shared" si="9"/>
        <v>0.4243076129160618</v>
      </c>
      <c r="L36" s="81">
        <f t="shared" si="0"/>
        <v>5.833333333333333</v>
      </c>
      <c r="M36" s="84">
        <f t="shared" si="1"/>
        <v>17.5</v>
      </c>
      <c r="N36" s="81" t="str">
        <f t="shared" si="10"/>
        <v>Piccola</v>
      </c>
      <c r="O36" s="85">
        <f t="shared" si="2"/>
        <v>7.352617142857144</v>
      </c>
      <c r="P36" s="85">
        <f t="shared" si="3"/>
        <v>-0.5348179591836735</v>
      </c>
      <c r="Q36" s="85">
        <f t="shared" si="11"/>
        <v>6.817799183673471</v>
      </c>
      <c r="R36" s="85" t="str">
        <f t="shared" si="12"/>
        <v>Verificata</v>
      </c>
      <c r="S36" s="85">
        <f t="shared" si="4"/>
        <v>17.075692387083937</v>
      </c>
      <c r="T36" s="85">
        <f t="shared" si="5"/>
        <v>10.047092836858292</v>
      </c>
      <c r="U36" s="85" t="str">
        <f t="shared" si="13"/>
        <v>Verificata</v>
      </c>
      <c r="V36" s="85">
        <f t="shared" si="14"/>
        <v>0.9897077930157169</v>
      </c>
      <c r="W36" s="85">
        <f t="shared" si="15"/>
        <v>1.736570965868121</v>
      </c>
      <c r="X36" s="85">
        <f t="shared" si="16"/>
        <v>4.3377939800859435</v>
      </c>
      <c r="Y36" s="85">
        <v>5</v>
      </c>
      <c r="Z36" s="85">
        <f t="shared" si="17"/>
        <v>9.337793980085944</v>
      </c>
      <c r="AA36" s="85">
        <v>40</v>
      </c>
      <c r="AB36" s="85" t="str">
        <f t="shared" si="18"/>
        <v>Verificata</v>
      </c>
    </row>
    <row r="37" spans="1:28" ht="12.75">
      <c r="A37" s="79" t="s">
        <v>305</v>
      </c>
      <c r="B37" s="80">
        <v>3.5</v>
      </c>
      <c r="C37" s="80">
        <v>25</v>
      </c>
      <c r="D37" s="80">
        <v>35</v>
      </c>
      <c r="E37" s="81">
        <f t="shared" si="6"/>
        <v>875</v>
      </c>
      <c r="F37" s="81">
        <f t="shared" si="7"/>
        <v>5104.166666666667</v>
      </c>
      <c r="G37" s="82">
        <v>40</v>
      </c>
      <c r="H37" s="82">
        <f t="shared" si="8"/>
        <v>22.666666666666668</v>
      </c>
      <c r="I37" s="80">
        <v>-672.638</v>
      </c>
      <c r="J37" s="80">
        <v>6.3684</v>
      </c>
      <c r="K37" s="83">
        <f t="shared" si="9"/>
        <v>0.9467796942783488</v>
      </c>
      <c r="L37" s="81">
        <f t="shared" si="0"/>
        <v>5.833333333333333</v>
      </c>
      <c r="M37" s="84">
        <f t="shared" si="1"/>
        <v>17.5</v>
      </c>
      <c r="N37" s="81" t="str">
        <f t="shared" si="10"/>
        <v>Piccola</v>
      </c>
      <c r="O37" s="85">
        <f t="shared" si="2"/>
        <v>7.687291428571429</v>
      </c>
      <c r="P37" s="85">
        <f t="shared" si="3"/>
        <v>1.2476865306122449</v>
      </c>
      <c r="Q37" s="85">
        <f t="shared" si="11"/>
        <v>8.934977959183675</v>
      </c>
      <c r="R37" s="85" t="str">
        <f t="shared" si="12"/>
        <v>Verificata</v>
      </c>
      <c r="S37" s="85">
        <f t="shared" si="4"/>
        <v>16.553220305721652</v>
      </c>
      <c r="T37" s="85">
        <f t="shared" si="5"/>
        <v>10.835966054975643</v>
      </c>
      <c r="U37" s="85" t="str">
        <f t="shared" si="13"/>
        <v>Verificata</v>
      </c>
      <c r="V37" s="85">
        <f t="shared" si="14"/>
        <v>0.9763140629393413</v>
      </c>
      <c r="W37" s="85">
        <f t="shared" si="15"/>
        <v>1.742646489861224</v>
      </c>
      <c r="X37" s="85">
        <f t="shared" si="16"/>
        <v>6.648680047164431</v>
      </c>
      <c r="Y37" s="85">
        <v>5</v>
      </c>
      <c r="Z37" s="85">
        <f t="shared" si="17"/>
        <v>11.648680047164431</v>
      </c>
      <c r="AA37" s="85">
        <v>40</v>
      </c>
      <c r="AB37" s="85" t="str">
        <f t="shared" si="18"/>
        <v>Verificata</v>
      </c>
    </row>
    <row r="38" spans="1:28" ht="12.75">
      <c r="A38" s="79" t="s">
        <v>306</v>
      </c>
      <c r="B38" s="80">
        <v>3.5</v>
      </c>
      <c r="C38" s="80">
        <v>25</v>
      </c>
      <c r="D38" s="80">
        <v>35</v>
      </c>
      <c r="E38" s="81">
        <f t="shared" si="6"/>
        <v>875</v>
      </c>
      <c r="F38" s="81">
        <f t="shared" si="7"/>
        <v>5104.166666666667</v>
      </c>
      <c r="G38" s="82">
        <v>40</v>
      </c>
      <c r="H38" s="82">
        <f t="shared" si="8"/>
        <v>22.666666666666668</v>
      </c>
      <c r="I38" s="80">
        <v>-674.252</v>
      </c>
      <c r="J38" s="80">
        <v>4.9298</v>
      </c>
      <c r="K38" s="83">
        <f t="shared" si="9"/>
        <v>0.7311509643278775</v>
      </c>
      <c r="L38" s="81">
        <f t="shared" si="0"/>
        <v>5.833333333333333</v>
      </c>
      <c r="M38" s="84">
        <f t="shared" si="1"/>
        <v>17.5</v>
      </c>
      <c r="N38" s="81" t="str">
        <f t="shared" si="10"/>
        <v>Piccola</v>
      </c>
      <c r="O38" s="85">
        <f t="shared" si="2"/>
        <v>7.705737142857142</v>
      </c>
      <c r="P38" s="85">
        <f t="shared" si="3"/>
        <v>0.9658383673469387</v>
      </c>
      <c r="Q38" s="85">
        <f t="shared" si="11"/>
        <v>8.67157551020408</v>
      </c>
      <c r="R38" s="85" t="str">
        <f t="shared" si="12"/>
        <v>Verificata</v>
      </c>
      <c r="S38" s="85">
        <f t="shared" si="4"/>
        <v>16.768849035672122</v>
      </c>
      <c r="T38" s="85">
        <f t="shared" si="5"/>
        <v>10.722294234437099</v>
      </c>
      <c r="U38" s="85" t="str">
        <f t="shared" si="13"/>
        <v>Verificata</v>
      </c>
      <c r="V38" s="85">
        <f t="shared" si="14"/>
        <v>0.981566003489514</v>
      </c>
      <c r="W38" s="85">
        <f t="shared" si="15"/>
        <v>1.7402377883188573</v>
      </c>
      <c r="X38" s="85">
        <f t="shared" si="16"/>
        <v>5.841632293364598</v>
      </c>
      <c r="Y38" s="85">
        <v>5</v>
      </c>
      <c r="Z38" s="85">
        <f t="shared" si="17"/>
        <v>10.841632293364597</v>
      </c>
      <c r="AA38" s="85">
        <v>40</v>
      </c>
      <c r="AB38" s="85" t="str">
        <f t="shared" si="18"/>
        <v>Verificata</v>
      </c>
    </row>
    <row r="39" spans="1:28" ht="12.75">
      <c r="A39" s="79" t="s">
        <v>307</v>
      </c>
      <c r="B39" s="80">
        <v>3.5</v>
      </c>
      <c r="C39" s="80">
        <v>25</v>
      </c>
      <c r="D39" s="80">
        <v>35</v>
      </c>
      <c r="E39" s="81">
        <f t="shared" si="6"/>
        <v>875</v>
      </c>
      <c r="F39" s="81">
        <f t="shared" si="7"/>
        <v>5104.166666666667</v>
      </c>
      <c r="G39" s="82">
        <v>40</v>
      </c>
      <c r="H39" s="82">
        <f t="shared" si="8"/>
        <v>22.666666666666668</v>
      </c>
      <c r="I39" s="80">
        <v>-680.878</v>
      </c>
      <c r="J39" s="80">
        <v>-50.7368</v>
      </c>
      <c r="K39" s="83">
        <f t="shared" si="9"/>
        <v>7.451672693199075</v>
      </c>
      <c r="L39" s="81">
        <f t="shared" si="0"/>
        <v>5.833333333333333</v>
      </c>
      <c r="M39" s="84">
        <f t="shared" si="1"/>
        <v>17.5</v>
      </c>
      <c r="N39" s="81" t="str">
        <f t="shared" si="10"/>
        <v>Media</v>
      </c>
      <c r="O39" s="85">
        <f t="shared" si="2"/>
        <v>7.7814628571428575</v>
      </c>
      <c r="P39" s="85">
        <f t="shared" si="3"/>
        <v>-9.940271020408163</v>
      </c>
      <c r="Q39" s="85">
        <f t="shared" si="11"/>
        <v>-2.158808163265306</v>
      </c>
      <c r="R39" s="85" t="str">
        <f t="shared" si="12"/>
        <v>Verificata</v>
      </c>
      <c r="S39" s="85">
        <f t="shared" si="4"/>
        <v>10.048327306800925</v>
      </c>
      <c r="T39" s="85">
        <f t="shared" si="5"/>
        <v>18.06942201651591</v>
      </c>
      <c r="U39" s="85" t="str">
        <f t="shared" si="13"/>
        <v>Verificata</v>
      </c>
      <c r="V39" s="85">
        <f t="shared" si="14"/>
        <v>0.8380241402031945</v>
      </c>
      <c r="W39" s="85">
        <f t="shared" si="15"/>
        <v>1.8197927916625338</v>
      </c>
      <c r="X39" s="85">
        <f t="shared" si="16"/>
        <v>19.597219094739835</v>
      </c>
      <c r="Y39" s="85">
        <v>5</v>
      </c>
      <c r="Z39" s="85">
        <f t="shared" si="17"/>
        <v>24.597219094739835</v>
      </c>
      <c r="AA39" s="85">
        <v>40</v>
      </c>
      <c r="AB39" s="85" t="str">
        <f t="shared" si="18"/>
        <v>Verificata</v>
      </c>
    </row>
    <row r="40" spans="1:28" ht="12.75">
      <c r="A40" s="79" t="s">
        <v>308</v>
      </c>
      <c r="B40" s="80">
        <v>3.5</v>
      </c>
      <c r="C40" s="80">
        <v>25</v>
      </c>
      <c r="D40" s="80">
        <v>35</v>
      </c>
      <c r="E40" s="81">
        <f t="shared" si="6"/>
        <v>875</v>
      </c>
      <c r="F40" s="81">
        <f t="shared" si="7"/>
        <v>5104.166666666667</v>
      </c>
      <c r="G40" s="82">
        <v>40</v>
      </c>
      <c r="H40" s="82">
        <f t="shared" si="8"/>
        <v>22.666666666666668</v>
      </c>
      <c r="I40" s="80">
        <v>-680.602</v>
      </c>
      <c r="J40" s="80">
        <v>-52.5389</v>
      </c>
      <c r="K40" s="83">
        <f t="shared" si="9"/>
        <v>7.7194748178818156</v>
      </c>
      <c r="L40" s="81">
        <f t="shared" si="0"/>
        <v>5.833333333333333</v>
      </c>
      <c r="M40" s="84">
        <f t="shared" si="1"/>
        <v>17.5</v>
      </c>
      <c r="N40" s="81" t="str">
        <f t="shared" si="10"/>
        <v>Media</v>
      </c>
      <c r="O40" s="85">
        <f t="shared" si="2"/>
        <v>7.778308571428571</v>
      </c>
      <c r="P40" s="85">
        <f t="shared" si="3"/>
        <v>-10.29333551020408</v>
      </c>
      <c r="Q40" s="85">
        <f t="shared" si="11"/>
        <v>-2.5150269387755095</v>
      </c>
      <c r="R40" s="85" t="str">
        <f t="shared" si="12"/>
        <v>Verificata</v>
      </c>
      <c r="S40" s="85">
        <f t="shared" si="4"/>
        <v>9.780525182118184</v>
      </c>
      <c r="T40" s="85">
        <f t="shared" si="5"/>
        <v>18.55665859319021</v>
      </c>
      <c r="U40" s="85" t="str">
        <f t="shared" si="13"/>
        <v>Verificata</v>
      </c>
      <c r="V40" s="85">
        <f t="shared" si="14"/>
        <v>0.8332304359874289</v>
      </c>
      <c r="W40" s="85">
        <f t="shared" si="15"/>
        <v>1.8230001284115698</v>
      </c>
      <c r="X40" s="85">
        <f t="shared" si="16"/>
        <v>19.977362880232448</v>
      </c>
      <c r="Y40" s="85">
        <v>5</v>
      </c>
      <c r="Z40" s="85">
        <f t="shared" si="17"/>
        <v>24.977362880232448</v>
      </c>
      <c r="AA40" s="85">
        <v>40</v>
      </c>
      <c r="AB40" s="85" t="str">
        <f t="shared" si="18"/>
        <v>Verificata</v>
      </c>
    </row>
    <row r="41" spans="1:28" ht="12.75">
      <c r="A41" s="79" t="s">
        <v>309</v>
      </c>
      <c r="B41" s="80">
        <v>3.5</v>
      </c>
      <c r="C41" s="80">
        <v>25</v>
      </c>
      <c r="D41" s="80">
        <v>35</v>
      </c>
      <c r="E41" s="81">
        <f t="shared" si="6"/>
        <v>875</v>
      </c>
      <c r="F41" s="81">
        <f t="shared" si="7"/>
        <v>5104.166666666667</v>
      </c>
      <c r="G41" s="82">
        <v>40</v>
      </c>
      <c r="H41" s="82">
        <f t="shared" si="8"/>
        <v>22.666666666666668</v>
      </c>
      <c r="I41" s="80">
        <v>-332.958</v>
      </c>
      <c r="J41" s="80">
        <v>67.0796</v>
      </c>
      <c r="K41" s="83">
        <f t="shared" si="9"/>
        <v>20.146565032226285</v>
      </c>
      <c r="L41" s="81">
        <f t="shared" si="0"/>
        <v>5.833333333333333</v>
      </c>
      <c r="M41" s="84">
        <f t="shared" si="1"/>
        <v>17.5</v>
      </c>
      <c r="N41" s="81" t="str">
        <f t="shared" si="10"/>
        <v>Grande</v>
      </c>
      <c r="O41" s="85">
        <f t="shared" si="2"/>
        <v>3.805234285714286</v>
      </c>
      <c r="P41" s="85">
        <f t="shared" si="3"/>
        <v>13.142125714285715</v>
      </c>
      <c r="Q41" s="85">
        <f t="shared" si="11"/>
        <v>16.94736</v>
      </c>
      <c r="R41" s="85" t="str">
        <f t="shared" si="12"/>
        <v>Verificata</v>
      </c>
      <c r="S41" s="85">
        <f t="shared" si="4"/>
        <v>-2.6465650322262846</v>
      </c>
      <c r="T41" s="85">
        <f t="shared" si="5"/>
        <v>-33.54869384233913</v>
      </c>
      <c r="U41" s="85" t="str">
        <f>IF(T41&lt;=H41,"Verificata","Non Verificata")</f>
        <v>Verificata</v>
      </c>
      <c r="V41" s="85">
        <f t="shared" si="14"/>
        <v>0.7964691989431384</v>
      </c>
      <c r="W41" s="85">
        <f t="shared" si="15"/>
        <v>1.8489772591574578</v>
      </c>
      <c r="X41" s="85">
        <f t="shared" si="16"/>
        <v>22.894848453256106</v>
      </c>
      <c r="Y41" s="85">
        <v>5</v>
      </c>
      <c r="Z41" s="85">
        <f t="shared" si="17"/>
        <v>27.894848453256106</v>
      </c>
      <c r="AA41" s="85">
        <v>40</v>
      </c>
      <c r="AB41" s="85" t="str">
        <f t="shared" si="18"/>
        <v>Verificata</v>
      </c>
    </row>
    <row r="42" spans="1:28" ht="12.75">
      <c r="A42" s="79" t="s">
        <v>310</v>
      </c>
      <c r="B42" s="80">
        <v>3.5</v>
      </c>
      <c r="C42" s="80">
        <v>25</v>
      </c>
      <c r="D42" s="80">
        <v>35</v>
      </c>
      <c r="E42" s="81">
        <f t="shared" si="6"/>
        <v>875</v>
      </c>
      <c r="F42" s="81">
        <f t="shared" si="7"/>
        <v>5104.166666666667</v>
      </c>
      <c r="G42" s="82">
        <v>40</v>
      </c>
      <c r="H42" s="82">
        <f t="shared" si="8"/>
        <v>22.666666666666668</v>
      </c>
      <c r="I42" s="80">
        <v>-333.353</v>
      </c>
      <c r="J42" s="80">
        <v>68.4582</v>
      </c>
      <c r="K42" s="83">
        <f t="shared" si="9"/>
        <v>20.536248361346683</v>
      </c>
      <c r="L42" s="81">
        <f t="shared" si="0"/>
        <v>5.833333333333333</v>
      </c>
      <c r="M42" s="84">
        <f t="shared" si="1"/>
        <v>17.5</v>
      </c>
      <c r="N42" s="81" t="str">
        <f t="shared" si="10"/>
        <v>Grande</v>
      </c>
      <c r="O42" s="85">
        <f t="shared" si="2"/>
        <v>3.8097485714285715</v>
      </c>
      <c r="P42" s="85">
        <f t="shared" si="3"/>
        <v>13.412218775510205</v>
      </c>
      <c r="Q42" s="85">
        <f t="shared" si="11"/>
        <v>17.221967346938776</v>
      </c>
      <c r="R42" s="85" t="str">
        <f t="shared" si="12"/>
        <v>Verificata</v>
      </c>
      <c r="S42" s="85">
        <f t="shared" si="4"/>
        <v>-3.036248361346683</v>
      </c>
      <c r="T42" s="85">
        <f t="shared" si="5"/>
        <v>-29.277622497886068</v>
      </c>
      <c r="U42" s="85" t="str">
        <f>IF(T42&lt;=H42,"Verificata","Non Verificata")</f>
        <v>Verificata</v>
      </c>
      <c r="V42" s="85">
        <f t="shared" si="14"/>
        <v>0.7931515218538171</v>
      </c>
      <c r="W42" s="85">
        <f t="shared" si="15"/>
        <v>1.8514470090435233</v>
      </c>
      <c r="X42" s="85">
        <f t="shared" si="16"/>
        <v>23.159810188605327</v>
      </c>
      <c r="Y42" s="85">
        <v>5</v>
      </c>
      <c r="Z42" s="85">
        <f t="shared" si="17"/>
        <v>28.159810188605327</v>
      </c>
      <c r="AA42" s="85">
        <v>40</v>
      </c>
      <c r="AB42" s="85" t="str">
        <f t="shared" si="18"/>
        <v>Verificata</v>
      </c>
    </row>
    <row r="43" spans="1:28" ht="12.75">
      <c r="A43" s="79" t="s">
        <v>311</v>
      </c>
      <c r="B43" s="80">
        <v>3.5</v>
      </c>
      <c r="C43" s="80">
        <v>25</v>
      </c>
      <c r="D43" s="80">
        <v>35</v>
      </c>
      <c r="E43" s="81">
        <f t="shared" si="6"/>
        <v>875</v>
      </c>
      <c r="F43" s="81">
        <f t="shared" si="7"/>
        <v>5104.166666666667</v>
      </c>
      <c r="G43" s="82">
        <v>40</v>
      </c>
      <c r="H43" s="82">
        <f t="shared" si="8"/>
        <v>22.666666666666668</v>
      </c>
      <c r="I43" s="80">
        <v>-331.157</v>
      </c>
      <c r="J43" s="80">
        <v>-12.6861</v>
      </c>
      <c r="K43" s="83">
        <f t="shared" si="9"/>
        <v>3.8308415645751106</v>
      </c>
      <c r="L43" s="81">
        <f t="shared" si="0"/>
        <v>5.833333333333333</v>
      </c>
      <c r="M43" s="84">
        <f t="shared" si="1"/>
        <v>17.5</v>
      </c>
      <c r="N43" s="81" t="str">
        <f t="shared" si="10"/>
        <v>Piccola</v>
      </c>
      <c r="O43" s="85">
        <f t="shared" si="2"/>
        <v>3.7846514285714283</v>
      </c>
      <c r="P43" s="85">
        <f t="shared" si="3"/>
        <v>-2.48544</v>
      </c>
      <c r="Q43" s="85">
        <f t="shared" si="11"/>
        <v>1.2992114285714282</v>
      </c>
      <c r="R43" s="85" t="str">
        <f t="shared" si="12"/>
        <v>Verificata</v>
      </c>
      <c r="S43" s="85">
        <f t="shared" si="4"/>
        <v>13.66915843542489</v>
      </c>
      <c r="T43" s="85">
        <f t="shared" si="5"/>
        <v>6.4604221064900065</v>
      </c>
      <c r="U43" s="85" t="str">
        <f t="shared" si="13"/>
        <v>Verificata</v>
      </c>
      <c r="V43" s="85">
        <f t="shared" si="14"/>
        <v>0.953899924451126</v>
      </c>
      <c r="W43" s="85">
        <f t="shared" si="15"/>
        <v>1.7533183669283416</v>
      </c>
      <c r="X43" s="85">
        <f t="shared" si="16"/>
        <v>9.441387418038365</v>
      </c>
      <c r="Y43" s="85">
        <v>5</v>
      </c>
      <c r="Z43" s="85">
        <f t="shared" si="17"/>
        <v>14.441387418038365</v>
      </c>
      <c r="AA43" s="85">
        <v>40</v>
      </c>
      <c r="AB43" s="85" t="str">
        <f t="shared" si="18"/>
        <v>Verificata</v>
      </c>
    </row>
    <row r="44" spans="1:28" ht="12.75">
      <c r="A44" s="79" t="s">
        <v>312</v>
      </c>
      <c r="B44" s="80">
        <v>3.5</v>
      </c>
      <c r="C44" s="80">
        <v>25</v>
      </c>
      <c r="D44" s="80">
        <v>35</v>
      </c>
      <c r="E44" s="81">
        <f t="shared" si="6"/>
        <v>875</v>
      </c>
      <c r="F44" s="81">
        <f t="shared" si="7"/>
        <v>5104.166666666667</v>
      </c>
      <c r="G44" s="82">
        <v>40</v>
      </c>
      <c r="H44" s="82">
        <f t="shared" si="8"/>
        <v>22.666666666666668</v>
      </c>
      <c r="I44" s="80">
        <v>-331.47</v>
      </c>
      <c r="J44" s="80">
        <v>-12.8416</v>
      </c>
      <c r="K44" s="83">
        <f t="shared" si="9"/>
        <v>3.8741364226023465</v>
      </c>
      <c r="L44" s="81">
        <f t="shared" si="0"/>
        <v>5.833333333333333</v>
      </c>
      <c r="M44" s="84">
        <f t="shared" si="1"/>
        <v>17.5</v>
      </c>
      <c r="N44" s="81" t="str">
        <f t="shared" si="10"/>
        <v>Piccola</v>
      </c>
      <c r="O44" s="85">
        <f t="shared" si="2"/>
        <v>3.7882285714285717</v>
      </c>
      <c r="P44" s="85">
        <f t="shared" si="3"/>
        <v>-2.515905306122449</v>
      </c>
      <c r="Q44" s="85">
        <f t="shared" si="11"/>
        <v>1.272323265306123</v>
      </c>
      <c r="R44" s="85" t="str">
        <f t="shared" si="12"/>
        <v>Verificata</v>
      </c>
      <c r="S44" s="85">
        <f t="shared" si="4"/>
        <v>13.625863577397654</v>
      </c>
      <c r="T44" s="85">
        <f t="shared" si="5"/>
        <v>6.487075075859641</v>
      </c>
      <c r="U44" s="85" t="str">
        <f t="shared" si="13"/>
        <v>Verificata</v>
      </c>
      <c r="V44" s="85">
        <f t="shared" si="14"/>
        <v>0.9533612065884706</v>
      </c>
      <c r="W44" s="85">
        <f t="shared" si="15"/>
        <v>1.7535828373592994</v>
      </c>
      <c r="X44" s="85">
        <f t="shared" si="16"/>
        <v>9.500507970646042</v>
      </c>
      <c r="Y44" s="85">
        <v>5</v>
      </c>
      <c r="Z44" s="85">
        <f t="shared" si="17"/>
        <v>14.500507970646042</v>
      </c>
      <c r="AA44" s="85">
        <v>40</v>
      </c>
      <c r="AB44" s="85" t="str">
        <f t="shared" si="18"/>
        <v>Verificata</v>
      </c>
    </row>
    <row r="45" spans="1:28" ht="12.75">
      <c r="A45" s="79" t="s">
        <v>313</v>
      </c>
      <c r="B45" s="80">
        <v>3.5</v>
      </c>
      <c r="C45" s="80">
        <v>25</v>
      </c>
      <c r="D45" s="80">
        <v>35</v>
      </c>
      <c r="E45" s="81">
        <f t="shared" si="6"/>
        <v>875</v>
      </c>
      <c r="F45" s="81">
        <f t="shared" si="7"/>
        <v>5104.166666666667</v>
      </c>
      <c r="G45" s="82">
        <v>40</v>
      </c>
      <c r="H45" s="82">
        <f t="shared" si="8"/>
        <v>22.666666666666668</v>
      </c>
      <c r="I45" s="80">
        <v>-311.572</v>
      </c>
      <c r="J45" s="80">
        <v>0.7245</v>
      </c>
      <c r="K45" s="83">
        <f t="shared" si="9"/>
        <v>0.23253052264003185</v>
      </c>
      <c r="L45" s="81">
        <f t="shared" si="0"/>
        <v>5.833333333333333</v>
      </c>
      <c r="M45" s="84">
        <f t="shared" si="1"/>
        <v>17.5</v>
      </c>
      <c r="N45" s="81" t="str">
        <f t="shared" si="10"/>
        <v>Piccola</v>
      </c>
      <c r="O45" s="85">
        <f t="shared" si="2"/>
        <v>3.5608228571428575</v>
      </c>
      <c r="P45" s="85">
        <f t="shared" si="3"/>
        <v>0.14194285714285712</v>
      </c>
      <c r="Q45" s="85">
        <f t="shared" si="11"/>
        <v>3.7027657142857144</v>
      </c>
      <c r="R45" s="85" t="str">
        <f t="shared" si="12"/>
        <v>Verificata</v>
      </c>
      <c r="S45" s="85">
        <f t="shared" si="4"/>
        <v>17.267469477359967</v>
      </c>
      <c r="T45" s="85">
        <f t="shared" si="5"/>
        <v>4.8116990608035355</v>
      </c>
      <c r="U45" s="85" t="str">
        <f t="shared" si="13"/>
        <v>Verificata</v>
      </c>
      <c r="V45" s="85">
        <f t="shared" si="14"/>
        <v>0.9972475966332921</v>
      </c>
      <c r="W45" s="85">
        <f t="shared" si="15"/>
        <v>1.7332471519217536</v>
      </c>
      <c r="X45" s="85">
        <f t="shared" si="16"/>
        <v>2.2304405981894933</v>
      </c>
      <c r="Y45" s="85">
        <v>5</v>
      </c>
      <c r="Z45" s="85">
        <f t="shared" si="17"/>
        <v>7.230440598189493</v>
      </c>
      <c r="AA45" s="85">
        <v>40</v>
      </c>
      <c r="AB45" s="85" t="str">
        <f t="shared" si="18"/>
        <v>Verificata</v>
      </c>
    </row>
    <row r="46" spans="1:28" ht="12.75">
      <c r="A46" s="79" t="s">
        <v>314</v>
      </c>
      <c r="B46" s="80">
        <v>3.5</v>
      </c>
      <c r="C46" s="80">
        <v>25</v>
      </c>
      <c r="D46" s="80">
        <v>35</v>
      </c>
      <c r="E46" s="81">
        <f t="shared" si="6"/>
        <v>875</v>
      </c>
      <c r="F46" s="81">
        <f t="shared" si="7"/>
        <v>5104.166666666667</v>
      </c>
      <c r="G46" s="82">
        <v>40</v>
      </c>
      <c r="H46" s="82">
        <f t="shared" si="8"/>
        <v>22.666666666666668</v>
      </c>
      <c r="I46" s="80">
        <v>-312.93</v>
      </c>
      <c r="J46" s="80">
        <v>0.5042</v>
      </c>
      <c r="K46" s="83">
        <f t="shared" si="9"/>
        <v>0.16112229572108777</v>
      </c>
      <c r="L46" s="81">
        <f t="shared" si="0"/>
        <v>5.833333333333333</v>
      </c>
      <c r="M46" s="84">
        <f t="shared" si="1"/>
        <v>17.5</v>
      </c>
      <c r="N46" s="81" t="str">
        <f t="shared" si="10"/>
        <v>Piccola</v>
      </c>
      <c r="O46" s="85">
        <f t="shared" si="2"/>
        <v>3.5763428571428575</v>
      </c>
      <c r="P46" s="85">
        <f t="shared" si="3"/>
        <v>0.09878204081632652</v>
      </c>
      <c r="Q46" s="85">
        <f t="shared" si="11"/>
        <v>3.675124897959184</v>
      </c>
      <c r="R46" s="85" t="str">
        <f t="shared" si="12"/>
        <v>Verificata</v>
      </c>
      <c r="S46" s="85">
        <f t="shared" si="4"/>
        <v>17.33887770427891</v>
      </c>
      <c r="T46" s="85">
        <f t="shared" si="5"/>
        <v>4.812768243898888</v>
      </c>
      <c r="U46" s="85" t="str">
        <f t="shared" si="13"/>
        <v>Verificata</v>
      </c>
      <c r="V46" s="85">
        <f t="shared" si="14"/>
        <v>0.9980829203488004</v>
      </c>
      <c r="W46" s="85">
        <f t="shared" si="15"/>
        <v>1.7328831183616107</v>
      </c>
      <c r="X46" s="85">
        <f t="shared" si="16"/>
        <v>1.86029433206642</v>
      </c>
      <c r="Y46" s="85">
        <v>5</v>
      </c>
      <c r="Z46" s="85">
        <f t="shared" si="17"/>
        <v>6.86029433206642</v>
      </c>
      <c r="AA46" s="85">
        <v>40</v>
      </c>
      <c r="AB46" s="85" t="str">
        <f t="shared" si="18"/>
        <v>Verificata</v>
      </c>
    </row>
    <row r="47" spans="1:28" ht="12.75">
      <c r="A47" s="79" t="s">
        <v>315</v>
      </c>
      <c r="B47" s="80">
        <v>3.5</v>
      </c>
      <c r="C47" s="80">
        <v>25</v>
      </c>
      <c r="D47" s="80">
        <v>35</v>
      </c>
      <c r="E47" s="81">
        <f t="shared" si="6"/>
        <v>875</v>
      </c>
      <c r="F47" s="81">
        <f t="shared" si="7"/>
        <v>5104.166666666667</v>
      </c>
      <c r="G47" s="82">
        <v>40</v>
      </c>
      <c r="H47" s="82">
        <f t="shared" si="8"/>
        <v>22.666666666666668</v>
      </c>
      <c r="I47" s="80">
        <v>-313.381</v>
      </c>
      <c r="J47" s="80">
        <v>-1.7634</v>
      </c>
      <c r="K47" s="83">
        <f t="shared" si="9"/>
        <v>0.5627016315603053</v>
      </c>
      <c r="L47" s="81">
        <f t="shared" si="0"/>
        <v>5.833333333333333</v>
      </c>
      <c r="M47" s="84">
        <f t="shared" si="1"/>
        <v>17.5</v>
      </c>
      <c r="N47" s="81" t="str">
        <f t="shared" si="10"/>
        <v>Piccola</v>
      </c>
      <c r="O47" s="85">
        <f t="shared" si="2"/>
        <v>3.5814971428571423</v>
      </c>
      <c r="P47" s="85">
        <f t="shared" si="3"/>
        <v>-0.34548244897959185</v>
      </c>
      <c r="Q47" s="85">
        <f t="shared" si="11"/>
        <v>3.2360146938775505</v>
      </c>
      <c r="R47" s="85" t="str">
        <f t="shared" si="12"/>
        <v>Verificata</v>
      </c>
      <c r="S47" s="85">
        <f t="shared" si="4"/>
        <v>16.937298368439695</v>
      </c>
      <c r="T47" s="85">
        <f t="shared" si="5"/>
        <v>4.93397853948092</v>
      </c>
      <c r="U47" s="85" t="str">
        <f t="shared" si="13"/>
        <v>Verificata</v>
      </c>
      <c r="V47" s="85">
        <f t="shared" si="14"/>
        <v>0.993327112267533</v>
      </c>
      <c r="W47" s="85">
        <f t="shared" si="15"/>
        <v>1.7349668813973238</v>
      </c>
      <c r="X47" s="85">
        <f t="shared" si="16"/>
        <v>3.483193317885392</v>
      </c>
      <c r="Y47" s="85">
        <v>5</v>
      </c>
      <c r="Z47" s="85">
        <f t="shared" si="17"/>
        <v>8.483193317885393</v>
      </c>
      <c r="AA47" s="85">
        <v>40</v>
      </c>
      <c r="AB47" s="85" t="str">
        <f t="shared" si="18"/>
        <v>Verificata</v>
      </c>
    </row>
    <row r="48" spans="1:28" ht="12.75">
      <c r="A48" s="79" t="s">
        <v>316</v>
      </c>
      <c r="B48" s="80">
        <v>3.5</v>
      </c>
      <c r="C48" s="80">
        <v>25</v>
      </c>
      <c r="D48" s="80">
        <v>35</v>
      </c>
      <c r="E48" s="81">
        <f t="shared" si="6"/>
        <v>875</v>
      </c>
      <c r="F48" s="81">
        <f t="shared" si="7"/>
        <v>5104.166666666667</v>
      </c>
      <c r="G48" s="82">
        <v>40</v>
      </c>
      <c r="H48" s="82">
        <f t="shared" si="8"/>
        <v>22.666666666666668</v>
      </c>
      <c r="I48" s="80">
        <v>-312.449</v>
      </c>
      <c r="J48" s="80">
        <v>-2.1671</v>
      </c>
      <c r="K48" s="83">
        <f t="shared" si="9"/>
        <v>0.6935851931035145</v>
      </c>
      <c r="L48" s="81">
        <f t="shared" si="0"/>
        <v>5.833333333333333</v>
      </c>
      <c r="M48" s="84">
        <f t="shared" si="1"/>
        <v>17.5</v>
      </c>
      <c r="N48" s="81" t="str">
        <f t="shared" si="10"/>
        <v>Piccola</v>
      </c>
      <c r="O48" s="85">
        <f t="shared" si="2"/>
        <v>3.5708457142857144</v>
      </c>
      <c r="P48" s="85">
        <f t="shared" si="3"/>
        <v>-0.424574693877551</v>
      </c>
      <c r="Q48" s="85">
        <f t="shared" si="11"/>
        <v>3.1462710204081636</v>
      </c>
      <c r="R48" s="85" t="str">
        <f t="shared" si="12"/>
        <v>Verificata</v>
      </c>
      <c r="S48" s="85">
        <f t="shared" si="4"/>
        <v>16.806414806896484</v>
      </c>
      <c r="T48" s="85">
        <f t="shared" si="5"/>
        <v>4.95761495183037</v>
      </c>
      <c r="U48" s="85" t="str">
        <f t="shared" si="13"/>
        <v>Verificata</v>
      </c>
      <c r="V48" s="85">
        <f t="shared" si="14"/>
        <v>0.9918119781415975</v>
      </c>
      <c r="W48" s="85">
        <f t="shared" si="15"/>
        <v>1.735636459559402</v>
      </c>
      <c r="X48" s="85">
        <f t="shared" si="16"/>
        <v>3.8628621653585413</v>
      </c>
      <c r="Y48" s="85">
        <v>5</v>
      </c>
      <c r="Z48" s="85">
        <f t="shared" si="17"/>
        <v>8.86286216535854</v>
      </c>
      <c r="AA48" s="85">
        <v>40</v>
      </c>
      <c r="AB48" s="85" t="str">
        <f t="shared" si="18"/>
        <v>Verificata</v>
      </c>
    </row>
    <row r="49" spans="1:28" ht="12.75">
      <c r="A49" s="79" t="s">
        <v>317</v>
      </c>
      <c r="B49" s="80">
        <v>3.5</v>
      </c>
      <c r="C49" s="80">
        <v>25</v>
      </c>
      <c r="D49" s="80">
        <v>35</v>
      </c>
      <c r="E49" s="81">
        <f t="shared" si="6"/>
        <v>875</v>
      </c>
      <c r="F49" s="81">
        <f t="shared" si="7"/>
        <v>5104.166666666667</v>
      </c>
      <c r="G49" s="82">
        <v>40</v>
      </c>
      <c r="H49" s="82">
        <f t="shared" si="8"/>
        <v>22.666666666666668</v>
      </c>
      <c r="I49" s="80">
        <v>-331.237</v>
      </c>
      <c r="J49" s="80">
        <v>11.6073</v>
      </c>
      <c r="K49" s="83">
        <f t="shared" si="9"/>
        <v>3.5042280904609084</v>
      </c>
      <c r="L49" s="81">
        <f t="shared" si="0"/>
        <v>5.833333333333333</v>
      </c>
      <c r="M49" s="84">
        <f t="shared" si="1"/>
        <v>17.5</v>
      </c>
      <c r="N49" s="81" t="str">
        <f t="shared" si="10"/>
        <v>Piccola</v>
      </c>
      <c r="O49" s="85">
        <f t="shared" si="2"/>
        <v>3.7855657142857146</v>
      </c>
      <c r="P49" s="85">
        <f t="shared" si="3"/>
        <v>2.2740832653061225</v>
      </c>
      <c r="Q49" s="85">
        <f t="shared" si="11"/>
        <v>6.059648979591837</v>
      </c>
      <c r="R49" s="85" t="str">
        <f t="shared" si="12"/>
        <v>Verificata</v>
      </c>
      <c r="S49" s="85">
        <f t="shared" si="4"/>
        <v>13.99577190953909</v>
      </c>
      <c r="T49" s="85">
        <f t="shared" si="5"/>
        <v>6.311182208282754</v>
      </c>
      <c r="U49" s="85" t="str">
        <f t="shared" si="13"/>
        <v>Verificata</v>
      </c>
      <c r="V49" s="85">
        <f t="shared" si="14"/>
        <v>0.9576541741135679</v>
      </c>
      <c r="W49" s="85">
        <f t="shared" si="15"/>
        <v>1.7514858423276953</v>
      </c>
      <c r="X49" s="85">
        <f t="shared" si="16"/>
        <v>9.02159251542405</v>
      </c>
      <c r="Y49" s="85">
        <v>5</v>
      </c>
      <c r="Z49" s="85">
        <f t="shared" si="17"/>
        <v>14.02159251542405</v>
      </c>
      <c r="AA49" s="85">
        <v>40</v>
      </c>
      <c r="AB49" s="85" t="str">
        <f t="shared" si="18"/>
        <v>Verificata</v>
      </c>
    </row>
    <row r="50" spans="1:28" ht="12.75">
      <c r="A50" s="79" t="s">
        <v>318</v>
      </c>
      <c r="B50" s="80">
        <v>3.5</v>
      </c>
      <c r="C50" s="80">
        <v>25</v>
      </c>
      <c r="D50" s="80">
        <v>35</v>
      </c>
      <c r="E50" s="81">
        <f t="shared" si="6"/>
        <v>875</v>
      </c>
      <c r="F50" s="81">
        <f t="shared" si="7"/>
        <v>5104.166666666667</v>
      </c>
      <c r="G50" s="82">
        <v>40</v>
      </c>
      <c r="H50" s="82">
        <f t="shared" si="8"/>
        <v>22.666666666666668</v>
      </c>
      <c r="I50" s="80">
        <v>-331.614</v>
      </c>
      <c r="J50" s="80">
        <v>11.2669</v>
      </c>
      <c r="K50" s="83">
        <f t="shared" si="9"/>
        <v>3.39759479394718</v>
      </c>
      <c r="L50" s="81">
        <f t="shared" si="0"/>
        <v>5.833333333333333</v>
      </c>
      <c r="M50" s="84">
        <f t="shared" si="1"/>
        <v>17.5</v>
      </c>
      <c r="N50" s="81" t="str">
        <f t="shared" si="10"/>
        <v>Piccola</v>
      </c>
      <c r="O50" s="85">
        <f t="shared" si="2"/>
        <v>3.7898742857142858</v>
      </c>
      <c r="P50" s="85">
        <f t="shared" si="3"/>
        <v>2.2073926530612242</v>
      </c>
      <c r="Q50" s="85">
        <f t="shared" si="11"/>
        <v>5.99726693877551</v>
      </c>
      <c r="R50" s="85" t="str">
        <f t="shared" si="12"/>
        <v>Verificata</v>
      </c>
      <c r="S50" s="85">
        <f t="shared" si="4"/>
        <v>14.10240520605282</v>
      </c>
      <c r="T50" s="85">
        <f t="shared" si="5"/>
        <v>6.270589924762993</v>
      </c>
      <c r="U50" s="85" t="str">
        <f t="shared" si="13"/>
        <v>Verificata</v>
      </c>
      <c r="V50" s="85">
        <f t="shared" si="14"/>
        <v>0.9588449151449645</v>
      </c>
      <c r="W50" s="85">
        <f t="shared" si="15"/>
        <v>1.750908450739021</v>
      </c>
      <c r="X50" s="85">
        <f t="shared" si="16"/>
        <v>8.885392768048446</v>
      </c>
      <c r="Y50" s="85">
        <v>5</v>
      </c>
      <c r="Z50" s="85">
        <f t="shared" si="17"/>
        <v>13.885392768048446</v>
      </c>
      <c r="AA50" s="85">
        <v>40</v>
      </c>
      <c r="AB50" s="85" t="str">
        <f t="shared" si="18"/>
        <v>Verificata</v>
      </c>
    </row>
    <row r="51" spans="1:28" ht="12.75">
      <c r="A51" s="79" t="s">
        <v>319</v>
      </c>
      <c r="B51" s="80">
        <v>3.5</v>
      </c>
      <c r="C51" s="80">
        <v>25</v>
      </c>
      <c r="D51" s="80">
        <v>35</v>
      </c>
      <c r="E51" s="81">
        <f t="shared" si="6"/>
        <v>875</v>
      </c>
      <c r="F51" s="81">
        <f t="shared" si="7"/>
        <v>5104.166666666667</v>
      </c>
      <c r="G51" s="82">
        <v>40</v>
      </c>
      <c r="H51" s="82">
        <f t="shared" si="8"/>
        <v>22.666666666666668</v>
      </c>
      <c r="I51" s="80">
        <v>-332.984</v>
      </c>
      <c r="J51" s="80">
        <v>-67.9774</v>
      </c>
      <c r="K51" s="83">
        <f t="shared" si="9"/>
        <v>20.414614516012783</v>
      </c>
      <c r="L51" s="81">
        <f t="shared" si="0"/>
        <v>5.833333333333333</v>
      </c>
      <c r="M51" s="84">
        <f t="shared" si="1"/>
        <v>17.5</v>
      </c>
      <c r="N51" s="81" t="str">
        <f t="shared" si="10"/>
        <v>Grande</v>
      </c>
      <c r="O51" s="85">
        <f t="shared" si="2"/>
        <v>3.8055314285714283</v>
      </c>
      <c r="P51" s="85">
        <f t="shared" si="3"/>
        <v>-13.318021224489797</v>
      </c>
      <c r="Q51" s="85">
        <f t="shared" si="11"/>
        <v>-9.51248979591837</v>
      </c>
      <c r="R51" s="85" t="str">
        <f t="shared" si="12"/>
        <v>Verificata</v>
      </c>
      <c r="S51" s="85">
        <f t="shared" si="4"/>
        <v>-2.914614516012783</v>
      </c>
      <c r="T51" s="85">
        <f t="shared" si="5"/>
        <v>-30.465686918627792</v>
      </c>
      <c r="U51" s="85" t="str">
        <f t="shared" si="13"/>
        <v>Verificata</v>
      </c>
      <c r="V51" s="85">
        <f t="shared" si="14"/>
        <v>0.7943054502365365</v>
      </c>
      <c r="W51" s="85">
        <f t="shared" si="15"/>
        <v>1.850585559258903</v>
      </c>
      <c r="X51" s="85">
        <f t="shared" si="16"/>
        <v>23.067600162659392</v>
      </c>
      <c r="Y51" s="85">
        <v>5</v>
      </c>
      <c r="Z51" s="85">
        <f t="shared" si="17"/>
        <v>28.067600162659392</v>
      </c>
      <c r="AA51" s="85">
        <v>40</v>
      </c>
      <c r="AB51" s="85" t="str">
        <f t="shared" si="18"/>
        <v>Verificata</v>
      </c>
    </row>
    <row r="52" spans="1:28" ht="12.75">
      <c r="A52" s="79" t="s">
        <v>320</v>
      </c>
      <c r="B52" s="80">
        <v>3.5</v>
      </c>
      <c r="C52" s="80">
        <v>25</v>
      </c>
      <c r="D52" s="80">
        <v>35</v>
      </c>
      <c r="E52" s="81">
        <f t="shared" si="6"/>
        <v>875</v>
      </c>
      <c r="F52" s="81">
        <f t="shared" si="7"/>
        <v>5104.166666666667</v>
      </c>
      <c r="G52" s="82">
        <v>40</v>
      </c>
      <c r="H52" s="82">
        <f t="shared" si="8"/>
        <v>22.666666666666668</v>
      </c>
      <c r="I52" s="80">
        <v>-332.447</v>
      </c>
      <c r="J52" s="80">
        <v>-66.3254</v>
      </c>
      <c r="K52" s="83">
        <f t="shared" si="9"/>
        <v>19.950668828414756</v>
      </c>
      <c r="L52" s="81">
        <f t="shared" si="0"/>
        <v>5.833333333333333</v>
      </c>
      <c r="M52" s="84">
        <f t="shared" si="1"/>
        <v>17.5</v>
      </c>
      <c r="N52" s="81" t="str">
        <f t="shared" si="10"/>
        <v>Grande</v>
      </c>
      <c r="O52" s="85">
        <f t="shared" si="2"/>
        <v>3.799394285714286</v>
      </c>
      <c r="P52" s="85">
        <f t="shared" si="3"/>
        <v>-12.994364081632654</v>
      </c>
      <c r="Q52" s="85">
        <f t="shared" si="11"/>
        <v>-9.194969795918368</v>
      </c>
      <c r="R52" s="85" t="str">
        <f t="shared" si="12"/>
        <v>Verificata</v>
      </c>
      <c r="S52" s="85">
        <f t="shared" si="4"/>
        <v>-2.4506688284147558</v>
      </c>
      <c r="T52" s="85">
        <f t="shared" si="5"/>
        <v>-36.17483207254865</v>
      </c>
      <c r="U52" s="85" t="str">
        <f t="shared" si="13"/>
        <v>Verificata</v>
      </c>
      <c r="V52" s="85">
        <f t="shared" si="14"/>
        <v>0.7982959953823519</v>
      </c>
      <c r="W52" s="85">
        <f t="shared" si="15"/>
        <v>1.8476265046992157</v>
      </c>
      <c r="X52" s="85">
        <f t="shared" si="16"/>
        <v>22.749145789902876</v>
      </c>
      <c r="Y52" s="85">
        <v>5</v>
      </c>
      <c r="Z52" s="85">
        <f t="shared" si="17"/>
        <v>27.749145789902876</v>
      </c>
      <c r="AA52" s="85">
        <v>40</v>
      </c>
      <c r="AB52" s="85" t="str">
        <f t="shared" si="18"/>
        <v>Verificata</v>
      </c>
    </row>
    <row r="53" spans="1:28" ht="12.75">
      <c r="A53" s="114" t="s">
        <v>321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81"/>
      <c r="V53" s="85"/>
      <c r="W53" s="85"/>
      <c r="X53" s="85"/>
      <c r="Y53" s="85"/>
      <c r="Z53" s="85"/>
      <c r="AA53" s="85"/>
      <c r="AB53" s="85"/>
    </row>
    <row r="54" spans="1:28" ht="12.75">
      <c r="A54" s="79" t="s">
        <v>322</v>
      </c>
      <c r="B54" s="80">
        <v>3.5</v>
      </c>
      <c r="C54" s="80">
        <v>30</v>
      </c>
      <c r="D54" s="80">
        <v>45</v>
      </c>
      <c r="E54" s="81">
        <f t="shared" si="6"/>
        <v>1350</v>
      </c>
      <c r="F54" s="86">
        <f t="shared" si="7"/>
        <v>10125</v>
      </c>
      <c r="G54" s="82">
        <v>40</v>
      </c>
      <c r="H54" s="82">
        <f t="shared" si="8"/>
        <v>22.666666666666668</v>
      </c>
      <c r="I54" s="80">
        <v>-2822.315</v>
      </c>
      <c r="J54" s="80">
        <v>-10.9415</v>
      </c>
      <c r="K54" s="83">
        <f t="shared" si="9"/>
        <v>0.38767820034262646</v>
      </c>
      <c r="L54" s="84">
        <f aca="true" t="shared" si="19" ref="L54:L85">D54/6</f>
        <v>7.5</v>
      </c>
      <c r="M54" s="84">
        <f aca="true" t="shared" si="20" ref="M54:M85">D54/2</f>
        <v>22.5</v>
      </c>
      <c r="N54" s="81" t="str">
        <f t="shared" si="10"/>
        <v>Piccola</v>
      </c>
      <c r="O54" s="85">
        <f aca="true" t="shared" si="21" ref="O54:O85">ABS(I54*10/E54)</f>
        <v>20.906037037037038</v>
      </c>
      <c r="P54" s="85">
        <f aca="true" t="shared" si="22" ref="P54:P85">J54*1000/F54</f>
        <v>-1.080641975308642</v>
      </c>
      <c r="Q54" s="85">
        <f t="shared" si="11"/>
        <v>19.825395061728397</v>
      </c>
      <c r="R54" s="85" t="str">
        <f t="shared" si="12"/>
        <v>Verificata</v>
      </c>
      <c r="S54" s="85">
        <f aca="true" t="shared" si="23" ref="S54:S85">M54-K54</f>
        <v>22.112321799657373</v>
      </c>
      <c r="T54" s="85">
        <f aca="true" t="shared" si="24" ref="T54:T85">2/3*ABS(I54)*1000/(C54*S54*100)</f>
        <v>28.363421842062245</v>
      </c>
      <c r="U54" s="85" t="str">
        <f>IF(T54&lt;=H54,"Verificata","Non Verificata")</f>
        <v>Non Verificata</v>
      </c>
      <c r="V54" s="85">
        <f t="shared" si="14"/>
        <v>0.9685987461309862</v>
      </c>
      <c r="W54" s="85">
        <f t="shared" si="15"/>
        <v>1.746247574297878</v>
      </c>
      <c r="X54" s="85">
        <f t="shared" si="16"/>
        <v>7.030599545963091</v>
      </c>
      <c r="Y54" s="85">
        <v>5</v>
      </c>
      <c r="Z54" s="85">
        <f t="shared" si="17"/>
        <v>12.030599545963092</v>
      </c>
      <c r="AA54" s="85">
        <v>40</v>
      </c>
      <c r="AB54" s="85" t="str">
        <f t="shared" si="18"/>
        <v>Verificata</v>
      </c>
    </row>
    <row r="55" spans="1:28" ht="12.75">
      <c r="A55" s="79" t="s">
        <v>323</v>
      </c>
      <c r="B55" s="80">
        <v>3.5</v>
      </c>
      <c r="C55" s="80">
        <v>30</v>
      </c>
      <c r="D55" s="80">
        <v>45</v>
      </c>
      <c r="E55" s="81">
        <f t="shared" si="6"/>
        <v>1350</v>
      </c>
      <c r="F55" s="86">
        <f t="shared" si="7"/>
        <v>10125</v>
      </c>
      <c r="G55" s="82">
        <v>40</v>
      </c>
      <c r="H55" s="82">
        <f t="shared" si="8"/>
        <v>22.666666666666668</v>
      </c>
      <c r="I55" s="80">
        <v>-2823.542</v>
      </c>
      <c r="J55" s="80">
        <v>-13.1913</v>
      </c>
      <c r="K55" s="83">
        <f t="shared" si="9"/>
        <v>0.46718979211217687</v>
      </c>
      <c r="L55" s="84">
        <f t="shared" si="19"/>
        <v>7.5</v>
      </c>
      <c r="M55" s="84">
        <f t="shared" si="20"/>
        <v>22.5</v>
      </c>
      <c r="N55" s="81" t="str">
        <f t="shared" si="10"/>
        <v>Piccola</v>
      </c>
      <c r="O55" s="85">
        <f t="shared" si="21"/>
        <v>20.915125925925924</v>
      </c>
      <c r="P55" s="85">
        <f t="shared" si="22"/>
        <v>-1.3028444444444445</v>
      </c>
      <c r="Q55" s="85">
        <f t="shared" si="11"/>
        <v>19.612281481481478</v>
      </c>
      <c r="R55" s="85" t="str">
        <f t="shared" si="12"/>
        <v>Verificata</v>
      </c>
      <c r="S55" s="85">
        <f t="shared" si="23"/>
        <v>22.032810207887824</v>
      </c>
      <c r="T55" s="85">
        <f t="shared" si="24"/>
        <v>28.478154709159483</v>
      </c>
      <c r="U55" s="85" t="str">
        <f aca="true" t="shared" si="25" ref="U55:U102">IF(T55&lt;=H55,"Verificata","Non Verificata")</f>
        <v>Non Verificata</v>
      </c>
      <c r="V55" s="85">
        <f t="shared" si="14"/>
        <v>0.9623848666904483</v>
      </c>
      <c r="W55" s="85">
        <f t="shared" si="15"/>
        <v>1.7492027597418045</v>
      </c>
      <c r="X55" s="85">
        <f t="shared" si="16"/>
        <v>7.732716106625328</v>
      </c>
      <c r="Y55" s="85">
        <v>5</v>
      </c>
      <c r="Z55" s="85">
        <f t="shared" si="17"/>
        <v>12.732716106625329</v>
      </c>
      <c r="AA55" s="85">
        <v>40</v>
      </c>
      <c r="AB55" s="85" t="str">
        <f t="shared" si="18"/>
        <v>Verificata</v>
      </c>
    </row>
    <row r="56" spans="1:28" ht="12.75">
      <c r="A56" s="79" t="s">
        <v>324</v>
      </c>
      <c r="B56" s="80">
        <v>3.5</v>
      </c>
      <c r="C56" s="80">
        <v>30</v>
      </c>
      <c r="D56" s="80">
        <v>45</v>
      </c>
      <c r="E56" s="81">
        <f t="shared" si="6"/>
        <v>1350</v>
      </c>
      <c r="F56" s="86">
        <f t="shared" si="7"/>
        <v>10125</v>
      </c>
      <c r="G56" s="82">
        <v>40</v>
      </c>
      <c r="H56" s="82">
        <f t="shared" si="8"/>
        <v>22.666666666666668</v>
      </c>
      <c r="I56" s="80">
        <v>-2772.753</v>
      </c>
      <c r="J56" s="80">
        <v>-2.1054</v>
      </c>
      <c r="K56" s="83">
        <f t="shared" si="9"/>
        <v>0.0759317544692946</v>
      </c>
      <c r="L56" s="84">
        <f t="shared" si="19"/>
        <v>7.5</v>
      </c>
      <c r="M56" s="84">
        <f t="shared" si="20"/>
        <v>22.5</v>
      </c>
      <c r="N56" s="81" t="str">
        <f t="shared" si="10"/>
        <v>Piccola</v>
      </c>
      <c r="O56" s="85">
        <f t="shared" si="21"/>
        <v>20.538911111111112</v>
      </c>
      <c r="P56" s="85">
        <f t="shared" si="22"/>
        <v>-0.20794074074074076</v>
      </c>
      <c r="Q56" s="85">
        <f t="shared" si="11"/>
        <v>20.33097037037037</v>
      </c>
      <c r="R56" s="85" t="str">
        <f t="shared" si="12"/>
        <v>Verificata</v>
      </c>
      <c r="S56" s="85">
        <f t="shared" si="23"/>
        <v>22.424068245530705</v>
      </c>
      <c r="T56" s="85">
        <f t="shared" si="24"/>
        <v>27.477945865427</v>
      </c>
      <c r="U56" s="85" t="str">
        <f t="shared" si="25"/>
        <v>Non Verificata</v>
      </c>
      <c r="V56" s="85">
        <f t="shared" si="14"/>
        <v>0.9938004519362765</v>
      </c>
      <c r="W56" s="85">
        <f t="shared" si="15"/>
        <v>1.7347582682665577</v>
      </c>
      <c r="X56" s="85">
        <f t="shared" si="16"/>
        <v>3.0637575112721414</v>
      </c>
      <c r="Y56" s="85">
        <v>5</v>
      </c>
      <c r="Z56" s="85">
        <f t="shared" si="17"/>
        <v>8.063757511272142</v>
      </c>
      <c r="AA56" s="85">
        <v>40</v>
      </c>
      <c r="AB56" s="85" t="str">
        <f t="shared" si="18"/>
        <v>Verificata</v>
      </c>
    </row>
    <row r="57" spans="1:28" ht="12.75">
      <c r="A57" s="79" t="s">
        <v>325</v>
      </c>
      <c r="B57" s="80">
        <v>3.5</v>
      </c>
      <c r="C57" s="80">
        <v>30</v>
      </c>
      <c r="D57" s="80">
        <v>45</v>
      </c>
      <c r="E57" s="81">
        <f t="shared" si="6"/>
        <v>1350</v>
      </c>
      <c r="F57" s="86">
        <f t="shared" si="7"/>
        <v>10125</v>
      </c>
      <c r="G57" s="82">
        <v>40</v>
      </c>
      <c r="H57" s="82">
        <f t="shared" si="8"/>
        <v>22.666666666666668</v>
      </c>
      <c r="I57" s="80">
        <v>-2964.134</v>
      </c>
      <c r="J57" s="80">
        <v>5.4246</v>
      </c>
      <c r="K57" s="83">
        <f t="shared" si="9"/>
        <v>0.1830079206945435</v>
      </c>
      <c r="L57" s="84">
        <f t="shared" si="19"/>
        <v>7.5</v>
      </c>
      <c r="M57" s="84">
        <f t="shared" si="20"/>
        <v>22.5</v>
      </c>
      <c r="N57" s="81" t="str">
        <f t="shared" si="10"/>
        <v>Piccola</v>
      </c>
      <c r="O57" s="85">
        <f t="shared" si="21"/>
        <v>21.956548148148148</v>
      </c>
      <c r="P57" s="85">
        <f t="shared" si="22"/>
        <v>0.5357629629629629</v>
      </c>
      <c r="Q57" s="85">
        <f t="shared" si="11"/>
        <v>22.49231111111111</v>
      </c>
      <c r="R57" s="85" t="str">
        <f t="shared" si="12"/>
        <v>Verificata</v>
      </c>
      <c r="S57" s="85">
        <f t="shared" si="23"/>
        <v>22.316992079305457</v>
      </c>
      <c r="T57" s="85">
        <f t="shared" si="24"/>
        <v>29.51546705325282</v>
      </c>
      <c r="U57" s="85" t="str">
        <f t="shared" si="25"/>
        <v>Non Verificata</v>
      </c>
      <c r="V57" s="85">
        <f t="shared" si="14"/>
        <v>0.9841813623169641</v>
      </c>
      <c r="W57" s="85">
        <f t="shared" si="15"/>
        <v>1.739051041619446</v>
      </c>
      <c r="X57" s="85">
        <f t="shared" si="16"/>
        <v>4.9299702922484485</v>
      </c>
      <c r="Y57" s="85">
        <v>5</v>
      </c>
      <c r="Z57" s="85">
        <f t="shared" si="17"/>
        <v>9.929970292248449</v>
      </c>
      <c r="AA57" s="85">
        <v>40</v>
      </c>
      <c r="AB57" s="85" t="str">
        <f t="shared" si="18"/>
        <v>Verificata</v>
      </c>
    </row>
    <row r="58" spans="1:28" ht="12.75">
      <c r="A58" s="79" t="s">
        <v>326</v>
      </c>
      <c r="B58" s="80">
        <v>3.5</v>
      </c>
      <c r="C58" s="80">
        <v>30</v>
      </c>
      <c r="D58" s="80">
        <v>45</v>
      </c>
      <c r="E58" s="81">
        <f t="shared" si="6"/>
        <v>1350</v>
      </c>
      <c r="F58" s="86">
        <f t="shared" si="7"/>
        <v>10125</v>
      </c>
      <c r="G58" s="82">
        <v>40</v>
      </c>
      <c r="H58" s="82">
        <f t="shared" si="8"/>
        <v>22.666666666666668</v>
      </c>
      <c r="I58" s="80">
        <v>-3014.861</v>
      </c>
      <c r="J58" s="80">
        <v>-5.0768</v>
      </c>
      <c r="K58" s="83">
        <f t="shared" si="9"/>
        <v>0.16839250632118696</v>
      </c>
      <c r="L58" s="84">
        <f t="shared" si="19"/>
        <v>7.5</v>
      </c>
      <c r="M58" s="84">
        <f t="shared" si="20"/>
        <v>22.5</v>
      </c>
      <c r="N58" s="81" t="str">
        <f t="shared" si="10"/>
        <v>Piccola</v>
      </c>
      <c r="O58" s="85">
        <f t="shared" si="21"/>
        <v>22.332303703703705</v>
      </c>
      <c r="P58" s="85">
        <f t="shared" si="22"/>
        <v>-0.5014123456790124</v>
      </c>
      <c r="Q58" s="85">
        <f t="shared" si="11"/>
        <v>21.830891358024694</v>
      </c>
      <c r="R58" s="85" t="str">
        <f t="shared" si="12"/>
        <v>Verificata</v>
      </c>
      <c r="S58" s="85">
        <f t="shared" si="23"/>
        <v>22.331607493678813</v>
      </c>
      <c r="T58" s="85">
        <f t="shared" si="24"/>
        <v>30.00093527977117</v>
      </c>
      <c r="U58" s="85" t="str">
        <f t="shared" si="25"/>
        <v>Non Verificata</v>
      </c>
      <c r="V58" s="85">
        <f t="shared" si="14"/>
        <v>0.9851805492958076</v>
      </c>
      <c r="W58" s="85">
        <f t="shared" si="15"/>
        <v>1.7385998721922584</v>
      </c>
      <c r="X58" s="85">
        <f t="shared" si="16"/>
        <v>4.768071774989808</v>
      </c>
      <c r="Y58" s="85">
        <v>5</v>
      </c>
      <c r="Z58" s="85">
        <f t="shared" si="17"/>
        <v>9.768071774989808</v>
      </c>
      <c r="AA58" s="85">
        <v>40</v>
      </c>
      <c r="AB58" s="85" t="str">
        <f t="shared" si="18"/>
        <v>Verificata</v>
      </c>
    </row>
    <row r="59" spans="1:28" ht="12.75">
      <c r="A59" s="79" t="s">
        <v>327</v>
      </c>
      <c r="B59" s="80">
        <v>3.5</v>
      </c>
      <c r="C59" s="80">
        <v>30</v>
      </c>
      <c r="D59" s="80">
        <v>45</v>
      </c>
      <c r="E59" s="81">
        <f t="shared" si="6"/>
        <v>1350</v>
      </c>
      <c r="F59" s="86">
        <f t="shared" si="7"/>
        <v>10125</v>
      </c>
      <c r="G59" s="82">
        <v>40</v>
      </c>
      <c r="H59" s="82">
        <f t="shared" si="8"/>
        <v>22.666666666666668</v>
      </c>
      <c r="I59" s="80">
        <v>-2935.417</v>
      </c>
      <c r="J59" s="80">
        <v>32.7356</v>
      </c>
      <c r="K59" s="83">
        <f t="shared" si="9"/>
        <v>1.115194195577664</v>
      </c>
      <c r="L59" s="84">
        <f t="shared" si="19"/>
        <v>7.5</v>
      </c>
      <c r="M59" s="84">
        <f t="shared" si="20"/>
        <v>22.5</v>
      </c>
      <c r="N59" s="81" t="str">
        <f t="shared" si="10"/>
        <v>Piccola</v>
      </c>
      <c r="O59" s="85">
        <f t="shared" si="21"/>
        <v>21.74382962962963</v>
      </c>
      <c r="P59" s="85">
        <f t="shared" si="22"/>
        <v>3.2331456790123454</v>
      </c>
      <c r="Q59" s="85">
        <f t="shared" si="11"/>
        <v>24.976975308641975</v>
      </c>
      <c r="R59" s="85" t="str">
        <f t="shared" si="12"/>
        <v>Non Verificata</v>
      </c>
      <c r="S59" s="85">
        <f t="shared" si="23"/>
        <v>21.384805804422335</v>
      </c>
      <c r="T59" s="85">
        <f t="shared" si="24"/>
        <v>30.503662032506814</v>
      </c>
      <c r="U59" s="85" t="str">
        <f t="shared" si="25"/>
        <v>Non Verificata</v>
      </c>
      <c r="V59" s="85">
        <f t="shared" si="14"/>
        <v>0.9115817063513071</v>
      </c>
      <c r="W59" s="85">
        <f t="shared" si="15"/>
        <v>1.7752890739869633</v>
      </c>
      <c r="X59" s="85">
        <f t="shared" si="16"/>
        <v>12.36309898657244</v>
      </c>
      <c r="Y59" s="85">
        <v>5</v>
      </c>
      <c r="Z59" s="85">
        <f t="shared" si="17"/>
        <v>17.36309898657244</v>
      </c>
      <c r="AA59" s="85">
        <v>40</v>
      </c>
      <c r="AB59" s="85" t="str">
        <f t="shared" si="18"/>
        <v>Verificata</v>
      </c>
    </row>
    <row r="60" spans="1:28" ht="12.75">
      <c r="A60" s="79" t="s">
        <v>328</v>
      </c>
      <c r="B60" s="80">
        <v>3.5</v>
      </c>
      <c r="C60" s="80">
        <v>30</v>
      </c>
      <c r="D60" s="80">
        <v>45</v>
      </c>
      <c r="E60" s="81">
        <f t="shared" si="6"/>
        <v>1350</v>
      </c>
      <c r="F60" s="86">
        <f t="shared" si="7"/>
        <v>10125</v>
      </c>
      <c r="G60" s="82">
        <v>40</v>
      </c>
      <c r="H60" s="82">
        <f t="shared" si="8"/>
        <v>22.666666666666668</v>
      </c>
      <c r="I60" s="80">
        <v>-2831.987</v>
      </c>
      <c r="J60" s="80">
        <v>1.9764</v>
      </c>
      <c r="K60" s="83">
        <f t="shared" si="9"/>
        <v>0.0697884559498331</v>
      </c>
      <c r="L60" s="84">
        <f t="shared" si="19"/>
        <v>7.5</v>
      </c>
      <c r="M60" s="84">
        <f t="shared" si="20"/>
        <v>22.5</v>
      </c>
      <c r="N60" s="81" t="str">
        <f t="shared" si="10"/>
        <v>Piccola</v>
      </c>
      <c r="O60" s="85">
        <f t="shared" si="21"/>
        <v>20.977681481481483</v>
      </c>
      <c r="P60" s="85">
        <f t="shared" si="22"/>
        <v>0.19519999999999998</v>
      </c>
      <c r="Q60" s="85">
        <f t="shared" si="11"/>
        <v>21.172881481481483</v>
      </c>
      <c r="R60" s="85" t="str">
        <f t="shared" si="12"/>
        <v>Verificata</v>
      </c>
      <c r="S60" s="85">
        <f t="shared" si="23"/>
        <v>22.430211544050167</v>
      </c>
      <c r="T60" s="85">
        <f t="shared" si="24"/>
        <v>28.057267458602308</v>
      </c>
      <c r="U60" s="85" t="str">
        <f t="shared" si="25"/>
        <v>Non Verificata</v>
      </c>
      <c r="V60" s="85">
        <f t="shared" si="14"/>
        <v>0.9941780930868832</v>
      </c>
      <c r="W60" s="85">
        <f t="shared" si="15"/>
        <v>1.734592025693264</v>
      </c>
      <c r="X60" s="85">
        <f t="shared" si="16"/>
        <v>2.9681297483622378</v>
      </c>
      <c r="Y60" s="85">
        <v>5</v>
      </c>
      <c r="Z60" s="85">
        <f t="shared" si="17"/>
        <v>7.968129748362237</v>
      </c>
      <c r="AA60" s="85">
        <v>40</v>
      </c>
      <c r="AB60" s="85" t="str">
        <f t="shared" si="18"/>
        <v>Verificata</v>
      </c>
    </row>
    <row r="61" spans="1:28" ht="12.75">
      <c r="A61" s="79" t="s">
        <v>329</v>
      </c>
      <c r="B61" s="80">
        <v>3.5</v>
      </c>
      <c r="C61" s="80">
        <v>30</v>
      </c>
      <c r="D61" s="80">
        <v>45</v>
      </c>
      <c r="E61" s="81">
        <f t="shared" si="6"/>
        <v>1350</v>
      </c>
      <c r="F61" s="86">
        <f t="shared" si="7"/>
        <v>10125</v>
      </c>
      <c r="G61" s="82">
        <v>40</v>
      </c>
      <c r="H61" s="82">
        <f t="shared" si="8"/>
        <v>22.666666666666668</v>
      </c>
      <c r="I61" s="80">
        <v>-2829.718</v>
      </c>
      <c r="J61" s="80">
        <v>-2.6936</v>
      </c>
      <c r="K61" s="83">
        <f t="shared" si="9"/>
        <v>0.09518969734793362</v>
      </c>
      <c r="L61" s="84">
        <f t="shared" si="19"/>
        <v>7.5</v>
      </c>
      <c r="M61" s="84">
        <f t="shared" si="20"/>
        <v>22.5</v>
      </c>
      <c r="N61" s="81" t="str">
        <f t="shared" si="10"/>
        <v>Piccola</v>
      </c>
      <c r="O61" s="85">
        <f t="shared" si="21"/>
        <v>20.960874074074074</v>
      </c>
      <c r="P61" s="85">
        <f t="shared" si="22"/>
        <v>-0.2660345679012346</v>
      </c>
      <c r="Q61" s="85">
        <f t="shared" si="11"/>
        <v>20.69483950617284</v>
      </c>
      <c r="R61" s="85" t="str">
        <f t="shared" si="12"/>
        <v>Verificata</v>
      </c>
      <c r="S61" s="85">
        <f t="shared" si="23"/>
        <v>22.404810302652066</v>
      </c>
      <c r="T61" s="85">
        <f t="shared" si="24"/>
        <v>28.06657203197957</v>
      </c>
      <c r="U61" s="85" t="str">
        <f t="shared" si="25"/>
        <v>Non Verificata</v>
      </c>
      <c r="V61" s="85">
        <f t="shared" si="14"/>
        <v>0.9920821555725916</v>
      </c>
      <c r="W61" s="85">
        <f t="shared" si="15"/>
        <v>1.7355168576310904</v>
      </c>
      <c r="X61" s="85">
        <f t="shared" si="16"/>
        <v>3.466917456814103</v>
      </c>
      <c r="Y61" s="85">
        <v>5</v>
      </c>
      <c r="Z61" s="85">
        <f t="shared" si="17"/>
        <v>8.466917456814103</v>
      </c>
      <c r="AA61" s="85">
        <v>40</v>
      </c>
      <c r="AB61" s="85" t="str">
        <f t="shared" si="18"/>
        <v>Verificata</v>
      </c>
    </row>
    <row r="62" spans="1:28" ht="12.75">
      <c r="A62" s="79" t="s">
        <v>330</v>
      </c>
      <c r="B62" s="80">
        <v>3.5</v>
      </c>
      <c r="C62" s="80">
        <v>30</v>
      </c>
      <c r="D62" s="80">
        <v>45</v>
      </c>
      <c r="E62" s="81">
        <f t="shared" si="6"/>
        <v>1350</v>
      </c>
      <c r="F62" s="86">
        <f t="shared" si="7"/>
        <v>10125</v>
      </c>
      <c r="G62" s="82">
        <v>40</v>
      </c>
      <c r="H62" s="82">
        <f t="shared" si="8"/>
        <v>22.666666666666668</v>
      </c>
      <c r="I62" s="80">
        <v>-2110.538</v>
      </c>
      <c r="J62" s="80">
        <v>-12.7181</v>
      </c>
      <c r="K62" s="83">
        <f t="shared" si="9"/>
        <v>0.6025999058060078</v>
      </c>
      <c r="L62" s="84">
        <f t="shared" si="19"/>
        <v>7.5</v>
      </c>
      <c r="M62" s="84">
        <f t="shared" si="20"/>
        <v>22.5</v>
      </c>
      <c r="N62" s="81" t="str">
        <f t="shared" si="10"/>
        <v>Piccola</v>
      </c>
      <c r="O62" s="85">
        <f t="shared" si="21"/>
        <v>15.633614814814816</v>
      </c>
      <c r="P62" s="85">
        <f t="shared" si="22"/>
        <v>-1.2561086419753087</v>
      </c>
      <c r="Q62" s="85">
        <f t="shared" si="11"/>
        <v>14.377506172839507</v>
      </c>
      <c r="R62" s="85" t="str">
        <f t="shared" si="12"/>
        <v>Verificata</v>
      </c>
      <c r="S62" s="85">
        <f t="shared" si="23"/>
        <v>21.89740009419399</v>
      </c>
      <c r="T62" s="85">
        <f t="shared" si="24"/>
        <v>21.418453443192103</v>
      </c>
      <c r="U62" s="85" t="str">
        <f t="shared" si="25"/>
        <v>Verificata</v>
      </c>
      <c r="V62" s="85">
        <f t="shared" si="14"/>
        <v>0.9636852007363412</v>
      </c>
      <c r="W62" s="85">
        <f t="shared" si="15"/>
        <v>1.7485802613754176</v>
      </c>
      <c r="X62" s="85">
        <f t="shared" si="16"/>
        <v>7.59005290207811</v>
      </c>
      <c r="Y62" s="85">
        <v>5</v>
      </c>
      <c r="Z62" s="85">
        <f t="shared" si="17"/>
        <v>12.59005290207811</v>
      </c>
      <c r="AA62" s="85">
        <v>40</v>
      </c>
      <c r="AB62" s="85" t="str">
        <f t="shared" si="18"/>
        <v>Verificata</v>
      </c>
    </row>
    <row r="63" spans="1:28" ht="12.75">
      <c r="A63" s="79" t="s">
        <v>331</v>
      </c>
      <c r="B63" s="80">
        <v>3.5</v>
      </c>
      <c r="C63" s="80">
        <v>30</v>
      </c>
      <c r="D63" s="80">
        <v>45</v>
      </c>
      <c r="E63" s="81">
        <f t="shared" si="6"/>
        <v>1350</v>
      </c>
      <c r="F63" s="86">
        <f t="shared" si="7"/>
        <v>10125</v>
      </c>
      <c r="G63" s="82">
        <v>40</v>
      </c>
      <c r="H63" s="82">
        <f t="shared" si="8"/>
        <v>22.666666666666668</v>
      </c>
      <c r="I63" s="80">
        <v>-2112.946</v>
      </c>
      <c r="J63" s="80">
        <v>-17.1969</v>
      </c>
      <c r="K63" s="83">
        <f t="shared" si="9"/>
        <v>0.8138826075062969</v>
      </c>
      <c r="L63" s="84">
        <f t="shared" si="19"/>
        <v>7.5</v>
      </c>
      <c r="M63" s="84">
        <f t="shared" si="20"/>
        <v>22.5</v>
      </c>
      <c r="N63" s="81" t="str">
        <f t="shared" si="10"/>
        <v>Piccola</v>
      </c>
      <c r="O63" s="85">
        <f t="shared" si="21"/>
        <v>15.651451851851851</v>
      </c>
      <c r="P63" s="85">
        <f t="shared" si="22"/>
        <v>-1.6984592592592591</v>
      </c>
      <c r="Q63" s="85">
        <f t="shared" si="11"/>
        <v>13.952992592592592</v>
      </c>
      <c r="R63" s="85" t="str">
        <f t="shared" si="12"/>
        <v>Verificata</v>
      </c>
      <c r="S63" s="85">
        <f t="shared" si="23"/>
        <v>21.686117392493703</v>
      </c>
      <c r="T63" s="85">
        <f t="shared" si="24"/>
        <v>21.651803642734148</v>
      </c>
      <c r="U63" s="85" t="str">
        <f t="shared" si="25"/>
        <v>Verificata</v>
      </c>
      <c r="V63" s="85">
        <f t="shared" si="14"/>
        <v>0.9515166329336399</v>
      </c>
      <c r="W63" s="85">
        <f t="shared" si="15"/>
        <v>1.7544912717263217</v>
      </c>
      <c r="X63" s="85">
        <f t="shared" si="16"/>
        <v>8.85573084716526</v>
      </c>
      <c r="Y63" s="85">
        <v>5</v>
      </c>
      <c r="Z63" s="85">
        <f t="shared" si="17"/>
        <v>13.85573084716526</v>
      </c>
      <c r="AA63" s="85">
        <v>40</v>
      </c>
      <c r="AB63" s="85" t="str">
        <f t="shared" si="18"/>
        <v>Verificata</v>
      </c>
    </row>
    <row r="64" spans="1:28" ht="12.75">
      <c r="A64" s="79" t="s">
        <v>332</v>
      </c>
      <c r="B64" s="80">
        <v>3.5</v>
      </c>
      <c r="C64" s="80">
        <v>30</v>
      </c>
      <c r="D64" s="80">
        <v>45</v>
      </c>
      <c r="E64" s="81">
        <f t="shared" si="6"/>
        <v>1350</v>
      </c>
      <c r="F64" s="86">
        <f t="shared" si="7"/>
        <v>10125</v>
      </c>
      <c r="G64" s="82">
        <v>40</v>
      </c>
      <c r="H64" s="82">
        <f t="shared" si="8"/>
        <v>22.666666666666668</v>
      </c>
      <c r="I64" s="80">
        <v>-2077.085</v>
      </c>
      <c r="J64" s="80">
        <v>-2.1826</v>
      </c>
      <c r="K64" s="83">
        <f t="shared" si="9"/>
        <v>0.10507995580344569</v>
      </c>
      <c r="L64" s="84">
        <f t="shared" si="19"/>
        <v>7.5</v>
      </c>
      <c r="M64" s="84">
        <f t="shared" si="20"/>
        <v>22.5</v>
      </c>
      <c r="N64" s="81" t="str">
        <f t="shared" si="10"/>
        <v>Piccola</v>
      </c>
      <c r="O64" s="85">
        <f t="shared" si="21"/>
        <v>15.385814814814815</v>
      </c>
      <c r="P64" s="85">
        <f t="shared" si="22"/>
        <v>-0.2155654320987654</v>
      </c>
      <c r="Q64" s="85">
        <f t="shared" si="11"/>
        <v>15.17024938271605</v>
      </c>
      <c r="R64" s="85" t="str">
        <f t="shared" si="12"/>
        <v>Verificata</v>
      </c>
      <c r="S64" s="85">
        <f t="shared" si="23"/>
        <v>22.394920044196553</v>
      </c>
      <c r="T64" s="85">
        <f t="shared" si="24"/>
        <v>20.61067615037355</v>
      </c>
      <c r="U64" s="85" t="str">
        <f t="shared" si="25"/>
        <v>Verificata</v>
      </c>
      <c r="V64" s="85">
        <f t="shared" si="14"/>
        <v>0.9935745899260074</v>
      </c>
      <c r="W64" s="85">
        <f t="shared" si="15"/>
        <v>1.7348577778333663</v>
      </c>
      <c r="X64" s="85">
        <f t="shared" si="16"/>
        <v>3.1196011122548537</v>
      </c>
      <c r="Y64" s="85">
        <v>5</v>
      </c>
      <c r="Z64" s="85">
        <f t="shared" si="17"/>
        <v>8.119601112254854</v>
      </c>
      <c r="AA64" s="85">
        <v>40</v>
      </c>
      <c r="AB64" s="85" t="str">
        <f t="shared" si="18"/>
        <v>Verificata</v>
      </c>
    </row>
    <row r="65" spans="1:28" ht="12.75">
      <c r="A65" s="79" t="s">
        <v>333</v>
      </c>
      <c r="B65" s="80">
        <v>3.5</v>
      </c>
      <c r="C65" s="80">
        <v>30</v>
      </c>
      <c r="D65" s="80">
        <v>45</v>
      </c>
      <c r="E65" s="81">
        <f t="shared" si="6"/>
        <v>1350</v>
      </c>
      <c r="F65" s="86">
        <f t="shared" si="7"/>
        <v>10125</v>
      </c>
      <c r="G65" s="82">
        <v>40</v>
      </c>
      <c r="H65" s="82">
        <f t="shared" si="8"/>
        <v>22.666666666666668</v>
      </c>
      <c r="I65" s="80">
        <v>-2165.584</v>
      </c>
      <c r="J65" s="80">
        <v>7.3072</v>
      </c>
      <c r="K65" s="83">
        <f t="shared" si="9"/>
        <v>0.33742399278901214</v>
      </c>
      <c r="L65" s="84">
        <f t="shared" si="19"/>
        <v>7.5</v>
      </c>
      <c r="M65" s="84">
        <f t="shared" si="20"/>
        <v>22.5</v>
      </c>
      <c r="N65" s="81" t="str">
        <f t="shared" si="10"/>
        <v>Piccola</v>
      </c>
      <c r="O65" s="85">
        <f t="shared" si="21"/>
        <v>16.04136296296296</v>
      </c>
      <c r="P65" s="85">
        <f t="shared" si="22"/>
        <v>0.7216987654320988</v>
      </c>
      <c r="Q65" s="85">
        <f t="shared" si="11"/>
        <v>16.76306172839506</v>
      </c>
      <c r="R65" s="85" t="str">
        <f t="shared" si="12"/>
        <v>Verificata</v>
      </c>
      <c r="S65" s="85">
        <f t="shared" si="23"/>
        <v>22.162576007210987</v>
      </c>
      <c r="T65" s="85">
        <f t="shared" si="24"/>
        <v>21.71412243469841</v>
      </c>
      <c r="U65" s="85" t="str">
        <f t="shared" si="25"/>
        <v>Verificata</v>
      </c>
      <c r="V65" s="85">
        <f t="shared" si="14"/>
        <v>0.9788078671211041</v>
      </c>
      <c r="W65" s="85">
        <f t="shared" si="15"/>
        <v>1.7414984808761007</v>
      </c>
      <c r="X65" s="85">
        <f t="shared" si="16"/>
        <v>5.7298956207968965</v>
      </c>
      <c r="Y65" s="85">
        <v>5</v>
      </c>
      <c r="Z65" s="85">
        <f t="shared" si="17"/>
        <v>10.729895620796896</v>
      </c>
      <c r="AA65" s="85">
        <v>40</v>
      </c>
      <c r="AB65" s="85" t="str">
        <f t="shared" si="18"/>
        <v>Verificata</v>
      </c>
    </row>
    <row r="66" spans="1:28" ht="12.75">
      <c r="A66" s="79" t="s">
        <v>334</v>
      </c>
      <c r="B66" s="80">
        <v>3.5</v>
      </c>
      <c r="C66" s="80">
        <v>30</v>
      </c>
      <c r="D66" s="80">
        <v>45</v>
      </c>
      <c r="E66" s="81">
        <f t="shared" si="6"/>
        <v>1350</v>
      </c>
      <c r="F66" s="86">
        <f t="shared" si="7"/>
        <v>10125</v>
      </c>
      <c r="G66" s="82">
        <v>40</v>
      </c>
      <c r="H66" s="82">
        <f t="shared" si="8"/>
        <v>22.666666666666668</v>
      </c>
      <c r="I66" s="80">
        <v>-2232.742</v>
      </c>
      <c r="J66" s="80">
        <v>-4.7512</v>
      </c>
      <c r="K66" s="83">
        <f t="shared" si="9"/>
        <v>0.2127966419765472</v>
      </c>
      <c r="L66" s="84">
        <f t="shared" si="19"/>
        <v>7.5</v>
      </c>
      <c r="M66" s="84">
        <f t="shared" si="20"/>
        <v>22.5</v>
      </c>
      <c r="N66" s="81" t="str">
        <f t="shared" si="10"/>
        <v>Piccola</v>
      </c>
      <c r="O66" s="85">
        <f t="shared" si="21"/>
        <v>16.53882962962963</v>
      </c>
      <c r="P66" s="85">
        <f t="shared" si="22"/>
        <v>-0.4692543209876543</v>
      </c>
      <c r="Q66" s="85">
        <f t="shared" si="11"/>
        <v>16.069575308641976</v>
      </c>
      <c r="R66" s="85" t="str">
        <f t="shared" si="12"/>
        <v>Verificata</v>
      </c>
      <c r="S66" s="85">
        <f t="shared" si="23"/>
        <v>22.287203358023454</v>
      </c>
      <c r="T66" s="85">
        <f t="shared" si="24"/>
        <v>22.262321607536652</v>
      </c>
      <c r="U66" s="85" t="str">
        <f t="shared" si="25"/>
        <v>Verificata</v>
      </c>
      <c r="V66" s="85">
        <f t="shared" si="14"/>
        <v>0.9861177988565124</v>
      </c>
      <c r="W66" s="85">
        <f t="shared" si="15"/>
        <v>1.7381777830404561</v>
      </c>
      <c r="X66" s="85">
        <f t="shared" si="16"/>
        <v>4.611518596236692</v>
      </c>
      <c r="Y66" s="85">
        <v>5</v>
      </c>
      <c r="Z66" s="85">
        <f t="shared" si="17"/>
        <v>9.611518596236692</v>
      </c>
      <c r="AA66" s="85">
        <v>40</v>
      </c>
      <c r="AB66" s="85" t="str">
        <f t="shared" si="18"/>
        <v>Verificata</v>
      </c>
    </row>
    <row r="67" spans="1:28" ht="12.75">
      <c r="A67" s="79" t="s">
        <v>335</v>
      </c>
      <c r="B67" s="80">
        <v>3.5</v>
      </c>
      <c r="C67" s="80">
        <v>30</v>
      </c>
      <c r="D67" s="80">
        <v>45</v>
      </c>
      <c r="E67" s="81">
        <f t="shared" si="6"/>
        <v>1350</v>
      </c>
      <c r="F67" s="86">
        <f t="shared" si="7"/>
        <v>10125</v>
      </c>
      <c r="G67" s="82">
        <v>40</v>
      </c>
      <c r="H67" s="82">
        <f t="shared" si="8"/>
        <v>22.666666666666668</v>
      </c>
      <c r="I67" s="80">
        <v>-2154.414</v>
      </c>
      <c r="J67" s="80">
        <v>29.4648</v>
      </c>
      <c r="K67" s="83">
        <f t="shared" si="9"/>
        <v>1.3676480008020742</v>
      </c>
      <c r="L67" s="84">
        <f t="shared" si="19"/>
        <v>7.5</v>
      </c>
      <c r="M67" s="84">
        <f t="shared" si="20"/>
        <v>22.5</v>
      </c>
      <c r="N67" s="81" t="str">
        <f t="shared" si="10"/>
        <v>Piccola</v>
      </c>
      <c r="O67" s="85">
        <f t="shared" si="21"/>
        <v>15.958622222222225</v>
      </c>
      <c r="P67" s="85">
        <f t="shared" si="22"/>
        <v>2.9101037037037036</v>
      </c>
      <c r="Q67" s="85">
        <f t="shared" si="11"/>
        <v>18.86872592592593</v>
      </c>
      <c r="R67" s="85" t="str">
        <f t="shared" si="12"/>
        <v>Verificata</v>
      </c>
      <c r="S67" s="85">
        <f t="shared" si="23"/>
        <v>21.132351999197926</v>
      </c>
      <c r="T67" s="85">
        <f t="shared" si="24"/>
        <v>22.65524758838192</v>
      </c>
      <c r="U67" s="85" t="str">
        <f t="shared" si="25"/>
        <v>Verificata</v>
      </c>
      <c r="V67" s="85">
        <f t="shared" si="14"/>
        <v>0.9197067402650063</v>
      </c>
      <c r="W67" s="85">
        <f t="shared" si="15"/>
        <v>1.7708780690145454</v>
      </c>
      <c r="X67" s="85">
        <f t="shared" si="16"/>
        <v>11.70007166614829</v>
      </c>
      <c r="Y67" s="85">
        <v>5</v>
      </c>
      <c r="Z67" s="85">
        <f t="shared" si="17"/>
        <v>16.70007166614829</v>
      </c>
      <c r="AA67" s="85">
        <v>40</v>
      </c>
      <c r="AB67" s="85" t="str">
        <f t="shared" si="18"/>
        <v>Verificata</v>
      </c>
    </row>
    <row r="68" spans="1:28" ht="12.75">
      <c r="A68" s="79" t="s">
        <v>336</v>
      </c>
      <c r="B68" s="80">
        <v>3.5</v>
      </c>
      <c r="C68" s="80">
        <v>30</v>
      </c>
      <c r="D68" s="80">
        <v>45</v>
      </c>
      <c r="E68" s="81">
        <f t="shared" si="6"/>
        <v>1350</v>
      </c>
      <c r="F68" s="86">
        <f t="shared" si="7"/>
        <v>10125</v>
      </c>
      <c r="G68" s="82">
        <v>40</v>
      </c>
      <c r="H68" s="82">
        <f t="shared" si="8"/>
        <v>22.666666666666668</v>
      </c>
      <c r="I68" s="80">
        <v>-2118.562</v>
      </c>
      <c r="J68" s="80">
        <v>1.9414</v>
      </c>
      <c r="K68" s="83">
        <f t="shared" si="9"/>
        <v>0.09163762967522311</v>
      </c>
      <c r="L68" s="84">
        <f t="shared" si="19"/>
        <v>7.5</v>
      </c>
      <c r="M68" s="84">
        <f t="shared" si="20"/>
        <v>22.5</v>
      </c>
      <c r="N68" s="81" t="str">
        <f t="shared" si="10"/>
        <v>Piccola</v>
      </c>
      <c r="O68" s="85">
        <f t="shared" si="21"/>
        <v>15.693051851851852</v>
      </c>
      <c r="P68" s="85">
        <f t="shared" si="22"/>
        <v>0.19174320987654322</v>
      </c>
      <c r="Q68" s="85">
        <f t="shared" si="11"/>
        <v>15.884795061728395</v>
      </c>
      <c r="R68" s="85" t="str">
        <f t="shared" si="12"/>
        <v>Verificata</v>
      </c>
      <c r="S68" s="85">
        <f t="shared" si="23"/>
        <v>22.408362370324777</v>
      </c>
      <c r="T68" s="85">
        <f t="shared" si="24"/>
        <v>21.00963683892497</v>
      </c>
      <c r="U68" s="85" t="str">
        <f t="shared" si="25"/>
        <v>Verificata</v>
      </c>
      <c r="V68" s="85">
        <f t="shared" si="14"/>
        <v>0.9942806033677684</v>
      </c>
      <c r="W68" s="85">
        <f t="shared" si="15"/>
        <v>1.7345469289792563</v>
      </c>
      <c r="X68" s="85">
        <f t="shared" si="16"/>
        <v>2.9416546185466133</v>
      </c>
      <c r="Y68" s="85">
        <v>5</v>
      </c>
      <c r="Z68" s="85">
        <f t="shared" si="17"/>
        <v>7.941654618546613</v>
      </c>
      <c r="AA68" s="85">
        <v>40</v>
      </c>
      <c r="AB68" s="85" t="str">
        <f t="shared" si="18"/>
        <v>Verificata</v>
      </c>
    </row>
    <row r="69" spans="1:28" ht="12.75">
      <c r="A69" s="79" t="s">
        <v>337</v>
      </c>
      <c r="B69" s="80">
        <v>3.5</v>
      </c>
      <c r="C69" s="80">
        <v>30</v>
      </c>
      <c r="D69" s="80">
        <v>45</v>
      </c>
      <c r="E69" s="81">
        <f t="shared" si="6"/>
        <v>1350</v>
      </c>
      <c r="F69" s="86">
        <f t="shared" si="7"/>
        <v>10125</v>
      </c>
      <c r="G69" s="82">
        <v>40</v>
      </c>
      <c r="H69" s="82">
        <f t="shared" si="8"/>
        <v>22.666666666666668</v>
      </c>
      <c r="I69" s="80">
        <v>-2116.1</v>
      </c>
      <c r="J69" s="80">
        <v>-2.4077</v>
      </c>
      <c r="K69" s="83">
        <f t="shared" si="9"/>
        <v>0.11378006710457919</v>
      </c>
      <c r="L69" s="84">
        <f t="shared" si="19"/>
        <v>7.5</v>
      </c>
      <c r="M69" s="84">
        <f t="shared" si="20"/>
        <v>22.5</v>
      </c>
      <c r="N69" s="81" t="str">
        <f t="shared" si="10"/>
        <v>Piccola</v>
      </c>
      <c r="O69" s="85">
        <f t="shared" si="21"/>
        <v>15.674814814814814</v>
      </c>
      <c r="P69" s="85">
        <f t="shared" si="22"/>
        <v>-0.23779753086419755</v>
      </c>
      <c r="Q69" s="85">
        <f t="shared" si="11"/>
        <v>15.437017283950617</v>
      </c>
      <c r="R69" s="85" t="str">
        <f t="shared" si="12"/>
        <v>Verificata</v>
      </c>
      <c r="S69" s="85">
        <f t="shared" si="23"/>
        <v>22.386219932895422</v>
      </c>
      <c r="T69" s="85">
        <f t="shared" si="24"/>
        <v>21.005978046049833</v>
      </c>
      <c r="U69" s="85" t="str">
        <f t="shared" si="25"/>
        <v>Verificata</v>
      </c>
      <c r="V69" s="85">
        <f t="shared" si="14"/>
        <v>0.9929166064787588</v>
      </c>
      <c r="W69" s="85">
        <f t="shared" si="15"/>
        <v>1.7351480209014671</v>
      </c>
      <c r="X69" s="85">
        <f t="shared" si="16"/>
        <v>3.277070837126089</v>
      </c>
      <c r="Y69" s="85">
        <v>5</v>
      </c>
      <c r="Z69" s="85">
        <f t="shared" si="17"/>
        <v>8.27707083712609</v>
      </c>
      <c r="AA69" s="85">
        <v>40</v>
      </c>
      <c r="AB69" s="85" t="str">
        <f t="shared" si="18"/>
        <v>Verificata</v>
      </c>
    </row>
    <row r="70" spans="1:28" ht="12.75">
      <c r="A70" s="79" t="s">
        <v>338</v>
      </c>
      <c r="B70" s="80">
        <v>3.5</v>
      </c>
      <c r="C70" s="80">
        <v>30</v>
      </c>
      <c r="D70" s="80">
        <v>45</v>
      </c>
      <c r="E70" s="81">
        <f aca="true" t="shared" si="26" ref="E70:E102">C70*D70</f>
        <v>1350</v>
      </c>
      <c r="F70" s="86">
        <f aca="true" t="shared" si="27" ref="F70:F102">C70*D70^2/6</f>
        <v>10125</v>
      </c>
      <c r="G70" s="82">
        <v>40</v>
      </c>
      <c r="H70" s="82">
        <f aca="true" t="shared" si="28" ref="H70:H102">0.85*G70/1.5</f>
        <v>22.666666666666668</v>
      </c>
      <c r="I70" s="80">
        <v>-1406.22</v>
      </c>
      <c r="J70" s="80">
        <v>-6.3693</v>
      </c>
      <c r="K70" s="83">
        <f aca="true" t="shared" si="29" ref="K70:K102">ABS(J70*100/I70)</f>
        <v>0.4529376626701369</v>
      </c>
      <c r="L70" s="84">
        <f t="shared" si="19"/>
        <v>7.5</v>
      </c>
      <c r="M70" s="84">
        <f t="shared" si="20"/>
        <v>22.5</v>
      </c>
      <c r="N70" s="81" t="str">
        <f aca="true" t="shared" si="30" ref="N70:N102">IF(K70&lt;=L70,"Piccola",IF(K70&lt;=M70,"Media","Grande"))</f>
        <v>Piccola</v>
      </c>
      <c r="O70" s="85">
        <f t="shared" si="21"/>
        <v>10.416444444444444</v>
      </c>
      <c r="P70" s="85">
        <f t="shared" si="22"/>
        <v>-0.6290666666666667</v>
      </c>
      <c r="Q70" s="85">
        <f aca="true" t="shared" si="31" ref="Q70:Q102">O70+P70</f>
        <v>9.787377777777778</v>
      </c>
      <c r="R70" s="85" t="str">
        <f aca="true" t="shared" si="32" ref="R70:R102">IF(Q70&lt;=H70,"Verificata","Non Verificata")</f>
        <v>Verificata</v>
      </c>
      <c r="S70" s="85">
        <f t="shared" si="23"/>
        <v>22.047062337329862</v>
      </c>
      <c r="T70" s="85">
        <f t="shared" si="24"/>
        <v>14.173921611507524</v>
      </c>
      <c r="U70" s="85" t="str">
        <f t="shared" si="25"/>
        <v>Verificata</v>
      </c>
      <c r="V70" s="85">
        <f aca="true" t="shared" si="33" ref="V70:V102">M70/(M70+ABS(J70)/15)</f>
        <v>0.9814775555712592</v>
      </c>
      <c r="W70" s="85">
        <f aca="true" t="shared" si="34" ref="W70:W102">(2/(V70*(1-V70/3)))^0.5</f>
        <v>1.7402780700147717</v>
      </c>
      <c r="X70" s="85">
        <f aca="true" t="shared" si="35" ref="X70:X102">W70*(ABS(J70)*1000/(M70*C70))^0.5</f>
        <v>5.345798854479456</v>
      </c>
      <c r="Y70" s="85">
        <v>5</v>
      </c>
      <c r="Z70" s="85">
        <f aca="true" t="shared" si="36" ref="Z70:Z102">X70+Y70</f>
        <v>10.345798854479456</v>
      </c>
      <c r="AA70" s="85">
        <v>40</v>
      </c>
      <c r="AB70" s="85" t="str">
        <f aca="true" t="shared" si="37" ref="AB70:AB102">IF(AA70&gt;=Z70,"Verificata","Non Verificata")</f>
        <v>Verificata</v>
      </c>
    </row>
    <row r="71" spans="1:28" ht="12.75">
      <c r="A71" s="79" t="s">
        <v>339</v>
      </c>
      <c r="B71" s="80">
        <v>3.5</v>
      </c>
      <c r="C71" s="80">
        <v>30</v>
      </c>
      <c r="D71" s="80">
        <v>45</v>
      </c>
      <c r="E71" s="81">
        <f t="shared" si="26"/>
        <v>1350</v>
      </c>
      <c r="F71" s="86">
        <f t="shared" si="27"/>
        <v>10125</v>
      </c>
      <c r="G71" s="82">
        <v>40</v>
      </c>
      <c r="H71" s="82">
        <f t="shared" si="28"/>
        <v>22.666666666666668</v>
      </c>
      <c r="I71" s="80">
        <v>-1409.407</v>
      </c>
      <c r="J71" s="80">
        <v>-11.4229</v>
      </c>
      <c r="K71" s="83">
        <f t="shared" si="29"/>
        <v>0.8104756113741454</v>
      </c>
      <c r="L71" s="84">
        <f t="shared" si="19"/>
        <v>7.5</v>
      </c>
      <c r="M71" s="84">
        <f t="shared" si="20"/>
        <v>22.5</v>
      </c>
      <c r="N71" s="81" t="str">
        <f t="shared" si="30"/>
        <v>Piccola</v>
      </c>
      <c r="O71" s="85">
        <f t="shared" si="21"/>
        <v>10.440051851851852</v>
      </c>
      <c r="P71" s="85">
        <f t="shared" si="22"/>
        <v>-1.1281876543209877</v>
      </c>
      <c r="Q71" s="85">
        <f t="shared" si="31"/>
        <v>9.311864197530864</v>
      </c>
      <c r="R71" s="85" t="str">
        <f t="shared" si="32"/>
        <v>Verificata</v>
      </c>
      <c r="S71" s="85">
        <f t="shared" si="23"/>
        <v>21.689524388625856</v>
      </c>
      <c r="T71" s="85">
        <f t="shared" si="24"/>
        <v>14.44022238310586</v>
      </c>
      <c r="U71" s="85" t="str">
        <f t="shared" si="25"/>
        <v>Verificata</v>
      </c>
      <c r="V71" s="85">
        <f t="shared" si="33"/>
        <v>0.9672623952168229</v>
      </c>
      <c r="W71" s="85">
        <f t="shared" si="34"/>
        <v>1.7468789538415883</v>
      </c>
      <c r="X71" s="85">
        <f t="shared" si="35"/>
        <v>7.186196915804946</v>
      </c>
      <c r="Y71" s="85">
        <v>5</v>
      </c>
      <c r="Z71" s="85">
        <f t="shared" si="36"/>
        <v>12.186196915804945</v>
      </c>
      <c r="AA71" s="85">
        <v>40</v>
      </c>
      <c r="AB71" s="85" t="str">
        <f t="shared" si="37"/>
        <v>Verificata</v>
      </c>
    </row>
    <row r="72" spans="1:28" ht="12.75">
      <c r="A72" s="79" t="s">
        <v>340</v>
      </c>
      <c r="B72" s="80">
        <v>3.5</v>
      </c>
      <c r="C72" s="80">
        <v>30</v>
      </c>
      <c r="D72" s="80">
        <v>45</v>
      </c>
      <c r="E72" s="81">
        <f t="shared" si="26"/>
        <v>1350</v>
      </c>
      <c r="F72" s="86">
        <f t="shared" si="27"/>
        <v>10125</v>
      </c>
      <c r="G72" s="82">
        <v>40</v>
      </c>
      <c r="H72" s="82">
        <f t="shared" si="28"/>
        <v>22.666666666666668</v>
      </c>
      <c r="I72" s="80">
        <v>-1382.125</v>
      </c>
      <c r="J72" s="80">
        <v>-1.5059</v>
      </c>
      <c r="K72" s="83">
        <f t="shared" si="29"/>
        <v>0.10895541286063128</v>
      </c>
      <c r="L72" s="84">
        <f t="shared" si="19"/>
        <v>7.5</v>
      </c>
      <c r="M72" s="84">
        <f t="shared" si="20"/>
        <v>22.5</v>
      </c>
      <c r="N72" s="81" t="str">
        <f t="shared" si="30"/>
        <v>Piccola</v>
      </c>
      <c r="O72" s="85">
        <f t="shared" si="21"/>
        <v>10.237962962962962</v>
      </c>
      <c r="P72" s="85">
        <f t="shared" si="22"/>
        <v>-0.14873086419753087</v>
      </c>
      <c r="Q72" s="85">
        <f t="shared" si="31"/>
        <v>10.089232098765432</v>
      </c>
      <c r="R72" s="85" t="str">
        <f t="shared" si="32"/>
        <v>Verificata</v>
      </c>
      <c r="S72" s="85">
        <f t="shared" si="23"/>
        <v>22.39104458713937</v>
      </c>
      <c r="T72" s="85">
        <f t="shared" si="24"/>
        <v>13.71704154728443</v>
      </c>
      <c r="U72" s="85" t="str">
        <f t="shared" si="25"/>
        <v>Verificata</v>
      </c>
      <c r="V72" s="85">
        <f t="shared" si="33"/>
        <v>0.9955578944201267</v>
      </c>
      <c r="W72" s="85">
        <f t="shared" si="34"/>
        <v>1.7339860787229726</v>
      </c>
      <c r="X72" s="85">
        <f t="shared" si="35"/>
        <v>2.5899524255212265</v>
      </c>
      <c r="Y72" s="85">
        <v>5</v>
      </c>
      <c r="Z72" s="85">
        <f t="shared" si="36"/>
        <v>7.5899524255212265</v>
      </c>
      <c r="AA72" s="85">
        <v>40</v>
      </c>
      <c r="AB72" s="85" t="str">
        <f t="shared" si="37"/>
        <v>Verificata</v>
      </c>
    </row>
    <row r="73" spans="1:28" ht="12.75">
      <c r="A73" s="79" t="s">
        <v>341</v>
      </c>
      <c r="B73" s="80">
        <v>3.5</v>
      </c>
      <c r="C73" s="80">
        <v>30</v>
      </c>
      <c r="D73" s="80">
        <v>45</v>
      </c>
      <c r="E73" s="81">
        <f t="shared" si="26"/>
        <v>1350</v>
      </c>
      <c r="F73" s="86">
        <f t="shared" si="27"/>
        <v>10125</v>
      </c>
      <c r="G73" s="82">
        <v>40</v>
      </c>
      <c r="H73" s="82">
        <f t="shared" si="28"/>
        <v>22.666666666666668</v>
      </c>
      <c r="I73" s="80">
        <v>-1371.879</v>
      </c>
      <c r="J73" s="80">
        <v>-3.853</v>
      </c>
      <c r="K73" s="83">
        <f t="shared" si="29"/>
        <v>0.28085567313152254</v>
      </c>
      <c r="L73" s="84">
        <f t="shared" si="19"/>
        <v>7.5</v>
      </c>
      <c r="M73" s="84">
        <f t="shared" si="20"/>
        <v>22.5</v>
      </c>
      <c r="N73" s="81" t="str">
        <f t="shared" si="30"/>
        <v>Piccola</v>
      </c>
      <c r="O73" s="85">
        <f t="shared" si="21"/>
        <v>10.162066666666666</v>
      </c>
      <c r="P73" s="85">
        <f t="shared" si="22"/>
        <v>-0.3805432098765432</v>
      </c>
      <c r="Q73" s="85">
        <f t="shared" si="31"/>
        <v>9.781523456790122</v>
      </c>
      <c r="R73" s="85" t="str">
        <f t="shared" si="32"/>
        <v>Verificata</v>
      </c>
      <c r="S73" s="85">
        <f t="shared" si="23"/>
        <v>22.219144326868477</v>
      </c>
      <c r="T73" s="85">
        <f t="shared" si="24"/>
        <v>13.720690388213821</v>
      </c>
      <c r="U73" s="85" t="str">
        <f t="shared" si="25"/>
        <v>Verificata</v>
      </c>
      <c r="V73" s="85">
        <f t="shared" si="33"/>
        <v>0.9887125644127926</v>
      </c>
      <c r="W73" s="85">
        <f t="shared" si="34"/>
        <v>1.7370148380475015</v>
      </c>
      <c r="X73" s="85">
        <f t="shared" si="35"/>
        <v>4.150029142225562</v>
      </c>
      <c r="Y73" s="85">
        <v>5</v>
      </c>
      <c r="Z73" s="85">
        <f t="shared" si="36"/>
        <v>9.150029142225563</v>
      </c>
      <c r="AA73" s="85">
        <v>40</v>
      </c>
      <c r="AB73" s="85" t="str">
        <f t="shared" si="37"/>
        <v>Verificata</v>
      </c>
    </row>
    <row r="74" spans="1:28" ht="12.75">
      <c r="A74" s="79" t="s">
        <v>342</v>
      </c>
      <c r="B74" s="80">
        <v>3.5</v>
      </c>
      <c r="C74" s="80">
        <v>30</v>
      </c>
      <c r="D74" s="80">
        <v>45</v>
      </c>
      <c r="E74" s="81">
        <f t="shared" si="26"/>
        <v>1350</v>
      </c>
      <c r="F74" s="86">
        <f t="shared" si="27"/>
        <v>10125</v>
      </c>
      <c r="G74" s="82">
        <v>40</v>
      </c>
      <c r="H74" s="82">
        <f t="shared" si="28"/>
        <v>22.666666666666668</v>
      </c>
      <c r="I74" s="80">
        <v>-1453.62</v>
      </c>
      <c r="J74" s="80">
        <v>-3.2672</v>
      </c>
      <c r="K74" s="83">
        <f t="shared" si="29"/>
        <v>0.22476300546222533</v>
      </c>
      <c r="L74" s="84">
        <f t="shared" si="19"/>
        <v>7.5</v>
      </c>
      <c r="M74" s="84">
        <f t="shared" si="20"/>
        <v>22.5</v>
      </c>
      <c r="N74" s="81" t="str">
        <f t="shared" si="30"/>
        <v>Piccola</v>
      </c>
      <c r="O74" s="85">
        <f t="shared" si="21"/>
        <v>10.767555555555555</v>
      </c>
      <c r="P74" s="85">
        <f t="shared" si="22"/>
        <v>-0.32268641975308643</v>
      </c>
      <c r="Q74" s="85">
        <f t="shared" si="31"/>
        <v>10.444869135802469</v>
      </c>
      <c r="R74" s="85" t="str">
        <f t="shared" si="32"/>
        <v>Verificata</v>
      </c>
      <c r="S74" s="85">
        <f t="shared" si="23"/>
        <v>22.275236994537774</v>
      </c>
      <c r="T74" s="85">
        <f t="shared" si="24"/>
        <v>14.501604034375823</v>
      </c>
      <c r="U74" s="85" t="str">
        <f t="shared" si="25"/>
        <v>Verificata</v>
      </c>
      <c r="V74" s="85">
        <f t="shared" si="33"/>
        <v>0.9904122227726143</v>
      </c>
      <c r="W74" s="85">
        <f t="shared" si="34"/>
        <v>1.7362575178512656</v>
      </c>
      <c r="X74" s="85">
        <f t="shared" si="35"/>
        <v>3.8198834571816063</v>
      </c>
      <c r="Y74" s="85">
        <v>5</v>
      </c>
      <c r="Z74" s="85">
        <f t="shared" si="36"/>
        <v>8.819883457181607</v>
      </c>
      <c r="AA74" s="85">
        <v>40</v>
      </c>
      <c r="AB74" s="85" t="str">
        <f t="shared" si="37"/>
        <v>Verificata</v>
      </c>
    </row>
    <row r="75" spans="1:28" ht="12.75">
      <c r="A75" s="79" t="s">
        <v>343</v>
      </c>
      <c r="B75" s="80">
        <v>3.5</v>
      </c>
      <c r="C75" s="80">
        <v>30</v>
      </c>
      <c r="D75" s="80">
        <v>45</v>
      </c>
      <c r="E75" s="81">
        <f t="shared" si="26"/>
        <v>1350</v>
      </c>
      <c r="F75" s="86">
        <f t="shared" si="27"/>
        <v>10125</v>
      </c>
      <c r="G75" s="82">
        <v>40</v>
      </c>
      <c r="H75" s="82">
        <f t="shared" si="28"/>
        <v>22.666666666666668</v>
      </c>
      <c r="I75" s="80">
        <v>-1374.458</v>
      </c>
      <c r="J75" s="80">
        <v>18.0125</v>
      </c>
      <c r="K75" s="83">
        <f t="shared" si="29"/>
        <v>1.3105165818089748</v>
      </c>
      <c r="L75" s="84">
        <f t="shared" si="19"/>
        <v>7.5</v>
      </c>
      <c r="M75" s="84">
        <f t="shared" si="20"/>
        <v>22.5</v>
      </c>
      <c r="N75" s="81" t="str">
        <f t="shared" si="30"/>
        <v>Piccola</v>
      </c>
      <c r="O75" s="85">
        <f t="shared" si="21"/>
        <v>10.181170370370372</v>
      </c>
      <c r="P75" s="85">
        <f t="shared" si="22"/>
        <v>1.7790123456790123</v>
      </c>
      <c r="Q75" s="85">
        <f t="shared" si="31"/>
        <v>11.960182716049385</v>
      </c>
      <c r="R75" s="85" t="str">
        <f t="shared" si="32"/>
        <v>Verificata</v>
      </c>
      <c r="S75" s="85">
        <f t="shared" si="23"/>
        <v>21.189483418191024</v>
      </c>
      <c r="T75" s="85">
        <f t="shared" si="24"/>
        <v>14.414467077045265</v>
      </c>
      <c r="U75" s="85" t="str">
        <f t="shared" si="25"/>
        <v>Verificata</v>
      </c>
      <c r="V75" s="85">
        <f t="shared" si="33"/>
        <v>0.9493337083787491</v>
      </c>
      <c r="W75" s="85">
        <f t="shared" si="34"/>
        <v>1.7555721309270909</v>
      </c>
      <c r="X75" s="85">
        <f t="shared" si="35"/>
        <v>9.06888278004788</v>
      </c>
      <c r="Y75" s="85">
        <v>5</v>
      </c>
      <c r="Z75" s="85">
        <f t="shared" si="36"/>
        <v>14.06888278004788</v>
      </c>
      <c r="AA75" s="85">
        <v>40</v>
      </c>
      <c r="AB75" s="85" t="str">
        <f t="shared" si="37"/>
        <v>Verificata</v>
      </c>
    </row>
    <row r="76" spans="1:28" ht="12.75">
      <c r="A76" s="79" t="s">
        <v>344</v>
      </c>
      <c r="B76" s="80">
        <v>3.5</v>
      </c>
      <c r="C76" s="80">
        <v>30</v>
      </c>
      <c r="D76" s="80">
        <v>45</v>
      </c>
      <c r="E76" s="81">
        <f t="shared" si="26"/>
        <v>1350</v>
      </c>
      <c r="F76" s="86">
        <f t="shared" si="27"/>
        <v>10125</v>
      </c>
      <c r="G76" s="82">
        <v>40</v>
      </c>
      <c r="H76" s="82">
        <f t="shared" si="28"/>
        <v>22.666666666666668</v>
      </c>
      <c r="I76" s="80">
        <v>-1411.714</v>
      </c>
      <c r="J76" s="80">
        <v>-2.4708</v>
      </c>
      <c r="K76" s="83">
        <f t="shared" si="29"/>
        <v>0.17502128618119536</v>
      </c>
      <c r="L76" s="84">
        <f t="shared" si="19"/>
        <v>7.5</v>
      </c>
      <c r="M76" s="84">
        <f t="shared" si="20"/>
        <v>22.5</v>
      </c>
      <c r="N76" s="81" t="str">
        <f t="shared" si="30"/>
        <v>Piccola</v>
      </c>
      <c r="O76" s="85">
        <f t="shared" si="21"/>
        <v>10.45714074074074</v>
      </c>
      <c r="P76" s="85">
        <f t="shared" si="22"/>
        <v>-0.24402962962962965</v>
      </c>
      <c r="Q76" s="85">
        <f t="shared" si="31"/>
        <v>10.213111111111111</v>
      </c>
      <c r="R76" s="85" t="str">
        <f t="shared" si="32"/>
        <v>Verificata</v>
      </c>
      <c r="S76" s="85">
        <f t="shared" si="23"/>
        <v>22.324978713818805</v>
      </c>
      <c r="T76" s="85">
        <f t="shared" si="24"/>
        <v>14.052162210037768</v>
      </c>
      <c r="U76" s="85" t="str">
        <f t="shared" si="25"/>
        <v>Verificata</v>
      </c>
      <c r="V76" s="85">
        <f t="shared" si="33"/>
        <v>0.992732317010755</v>
      </c>
      <c r="W76" s="85">
        <f t="shared" si="34"/>
        <v>1.7352294065271987</v>
      </c>
      <c r="X76" s="85">
        <f t="shared" si="35"/>
        <v>3.31989087666897</v>
      </c>
      <c r="Y76" s="85">
        <v>5</v>
      </c>
      <c r="Z76" s="85">
        <f t="shared" si="36"/>
        <v>8.31989087666897</v>
      </c>
      <c r="AA76" s="85">
        <v>40</v>
      </c>
      <c r="AB76" s="85" t="str">
        <f t="shared" si="37"/>
        <v>Verificata</v>
      </c>
    </row>
    <row r="77" spans="1:28" ht="12.75">
      <c r="A77" s="79" t="s">
        <v>345</v>
      </c>
      <c r="B77" s="80">
        <v>3.5</v>
      </c>
      <c r="C77" s="80">
        <v>30</v>
      </c>
      <c r="D77" s="80">
        <v>45</v>
      </c>
      <c r="E77" s="81">
        <f t="shared" si="26"/>
        <v>1350</v>
      </c>
      <c r="F77" s="86">
        <f t="shared" si="27"/>
        <v>10125</v>
      </c>
      <c r="G77" s="82">
        <v>40</v>
      </c>
      <c r="H77" s="82">
        <f t="shared" si="28"/>
        <v>22.666666666666668</v>
      </c>
      <c r="I77" s="80">
        <v>-1408.783</v>
      </c>
      <c r="J77" s="80">
        <v>-5.1076</v>
      </c>
      <c r="K77" s="83">
        <f t="shared" si="29"/>
        <v>0.36255406262000606</v>
      </c>
      <c r="L77" s="84">
        <f t="shared" si="19"/>
        <v>7.5</v>
      </c>
      <c r="M77" s="84">
        <f t="shared" si="20"/>
        <v>22.5</v>
      </c>
      <c r="N77" s="81" t="str">
        <f t="shared" si="30"/>
        <v>Piccola</v>
      </c>
      <c r="O77" s="85">
        <f t="shared" si="21"/>
        <v>10.435429629629628</v>
      </c>
      <c r="P77" s="85">
        <f t="shared" si="22"/>
        <v>-0.5044543209876543</v>
      </c>
      <c r="Q77" s="85">
        <f t="shared" si="31"/>
        <v>9.930975308641973</v>
      </c>
      <c r="R77" s="85" t="str">
        <f t="shared" si="32"/>
        <v>Verificata</v>
      </c>
      <c r="S77" s="85">
        <f t="shared" si="23"/>
        <v>22.137445937379994</v>
      </c>
      <c r="T77" s="85">
        <f t="shared" si="24"/>
        <v>14.141779940398145</v>
      </c>
      <c r="U77" s="85" t="str">
        <f t="shared" si="25"/>
        <v>Verificata</v>
      </c>
      <c r="V77" s="85">
        <f t="shared" si="33"/>
        <v>0.9850919827814678</v>
      </c>
      <c r="W77" s="85">
        <f t="shared" si="34"/>
        <v>1.7386398137041537</v>
      </c>
      <c r="X77" s="85">
        <f t="shared" si="35"/>
        <v>4.782623276608219</v>
      </c>
      <c r="Y77" s="85">
        <v>5</v>
      </c>
      <c r="Z77" s="85">
        <f t="shared" si="36"/>
        <v>9.78262327660822</v>
      </c>
      <c r="AA77" s="85">
        <v>40</v>
      </c>
      <c r="AB77" s="85" t="str">
        <f t="shared" si="37"/>
        <v>Verificata</v>
      </c>
    </row>
    <row r="78" spans="1:28" ht="12.75">
      <c r="A78" s="79" t="s">
        <v>346</v>
      </c>
      <c r="B78" s="80">
        <v>3.5</v>
      </c>
      <c r="C78" s="80">
        <v>30</v>
      </c>
      <c r="D78" s="80">
        <v>45</v>
      </c>
      <c r="E78" s="81">
        <f t="shared" si="26"/>
        <v>1350</v>
      </c>
      <c r="F78" s="86">
        <f t="shared" si="27"/>
        <v>10125</v>
      </c>
      <c r="G78" s="82">
        <v>40</v>
      </c>
      <c r="H78" s="82">
        <f t="shared" si="28"/>
        <v>22.666666666666668</v>
      </c>
      <c r="I78" s="80">
        <v>-705.578</v>
      </c>
      <c r="J78" s="80">
        <v>-15.4568</v>
      </c>
      <c r="K78" s="83">
        <f t="shared" si="29"/>
        <v>2.1906578719858043</v>
      </c>
      <c r="L78" s="84">
        <f t="shared" si="19"/>
        <v>7.5</v>
      </c>
      <c r="M78" s="84">
        <f t="shared" si="20"/>
        <v>22.5</v>
      </c>
      <c r="N78" s="81" t="str">
        <f t="shared" si="30"/>
        <v>Piccola</v>
      </c>
      <c r="O78" s="85">
        <f t="shared" si="21"/>
        <v>5.226503703703703</v>
      </c>
      <c r="P78" s="85">
        <f t="shared" si="22"/>
        <v>-1.5265975308641975</v>
      </c>
      <c r="Q78" s="85">
        <f t="shared" si="31"/>
        <v>3.6999061728395057</v>
      </c>
      <c r="R78" s="85" t="str">
        <f t="shared" si="32"/>
        <v>Verificata</v>
      </c>
      <c r="S78" s="85">
        <f t="shared" si="23"/>
        <v>20.309342128014194</v>
      </c>
      <c r="T78" s="85">
        <f t="shared" si="24"/>
        <v>7.720344170815452</v>
      </c>
      <c r="U78" s="85" t="str">
        <f t="shared" si="25"/>
        <v>Verificata</v>
      </c>
      <c r="V78" s="85">
        <f t="shared" si="33"/>
        <v>0.956207671873725</v>
      </c>
      <c r="W78" s="85">
        <f t="shared" si="34"/>
        <v>1.7521897319605582</v>
      </c>
      <c r="X78" s="85">
        <f t="shared" si="35"/>
        <v>8.384729151357904</v>
      </c>
      <c r="Y78" s="85">
        <v>5</v>
      </c>
      <c r="Z78" s="85">
        <f t="shared" si="36"/>
        <v>13.384729151357904</v>
      </c>
      <c r="AA78" s="85">
        <v>40</v>
      </c>
      <c r="AB78" s="85" t="str">
        <f t="shared" si="37"/>
        <v>Verificata</v>
      </c>
    </row>
    <row r="79" spans="1:28" ht="12.75">
      <c r="A79" s="79" t="s">
        <v>347</v>
      </c>
      <c r="B79" s="80">
        <v>3.5</v>
      </c>
      <c r="C79" s="80">
        <v>30</v>
      </c>
      <c r="D79" s="80">
        <v>45</v>
      </c>
      <c r="E79" s="81">
        <f t="shared" si="26"/>
        <v>1350</v>
      </c>
      <c r="F79" s="86">
        <f t="shared" si="27"/>
        <v>10125</v>
      </c>
      <c r="G79" s="82">
        <v>40</v>
      </c>
      <c r="H79" s="82">
        <f t="shared" si="28"/>
        <v>22.666666666666668</v>
      </c>
      <c r="I79" s="80">
        <v>-707.223</v>
      </c>
      <c r="J79" s="80">
        <v>-10.0173</v>
      </c>
      <c r="K79" s="83">
        <f t="shared" si="29"/>
        <v>1.4164273503548386</v>
      </c>
      <c r="L79" s="84">
        <f t="shared" si="19"/>
        <v>7.5</v>
      </c>
      <c r="M79" s="84">
        <f t="shared" si="20"/>
        <v>22.5</v>
      </c>
      <c r="N79" s="81" t="str">
        <f t="shared" si="30"/>
        <v>Piccola</v>
      </c>
      <c r="O79" s="85">
        <f t="shared" si="21"/>
        <v>5.2386888888888885</v>
      </c>
      <c r="P79" s="85">
        <f t="shared" si="22"/>
        <v>-0.9893629629629631</v>
      </c>
      <c r="Q79" s="85">
        <f t="shared" si="31"/>
        <v>4.249325925925925</v>
      </c>
      <c r="R79" s="85" t="str">
        <f t="shared" si="32"/>
        <v>Verificata</v>
      </c>
      <c r="S79" s="85">
        <f t="shared" si="23"/>
        <v>21.083572649645163</v>
      </c>
      <c r="T79" s="85">
        <f t="shared" si="24"/>
        <v>7.454176257424363</v>
      </c>
      <c r="U79" s="85" t="str">
        <f t="shared" si="25"/>
        <v>Verificata</v>
      </c>
      <c r="V79" s="85">
        <f t="shared" si="33"/>
        <v>0.9711746724551555</v>
      </c>
      <c r="W79" s="85">
        <f t="shared" si="34"/>
        <v>1.7450369301393374</v>
      </c>
      <c r="X79" s="85">
        <f t="shared" si="35"/>
        <v>6.722457667622134</v>
      </c>
      <c r="Y79" s="85">
        <v>5</v>
      </c>
      <c r="Z79" s="85">
        <f t="shared" si="36"/>
        <v>11.722457667622134</v>
      </c>
      <c r="AA79" s="85">
        <v>40</v>
      </c>
      <c r="AB79" s="85" t="str">
        <f t="shared" si="37"/>
        <v>Verificata</v>
      </c>
    </row>
    <row r="80" spans="1:28" ht="12.75">
      <c r="A80" s="79" t="s">
        <v>348</v>
      </c>
      <c r="B80" s="80">
        <v>3.5</v>
      </c>
      <c r="C80" s="80">
        <v>30</v>
      </c>
      <c r="D80" s="80">
        <v>45</v>
      </c>
      <c r="E80" s="81">
        <f t="shared" si="26"/>
        <v>1350</v>
      </c>
      <c r="F80" s="86">
        <f t="shared" si="27"/>
        <v>10125</v>
      </c>
      <c r="G80" s="82">
        <v>40</v>
      </c>
      <c r="H80" s="82">
        <f t="shared" si="28"/>
        <v>22.666666666666668</v>
      </c>
      <c r="I80" s="80">
        <v>-687.41</v>
      </c>
      <c r="J80" s="80">
        <v>2.4344</v>
      </c>
      <c r="K80" s="83">
        <f t="shared" si="29"/>
        <v>0.3541409057185668</v>
      </c>
      <c r="L80" s="84">
        <f t="shared" si="19"/>
        <v>7.5</v>
      </c>
      <c r="M80" s="84">
        <f t="shared" si="20"/>
        <v>22.5</v>
      </c>
      <c r="N80" s="81" t="str">
        <f t="shared" si="30"/>
        <v>Piccola</v>
      </c>
      <c r="O80" s="85">
        <f t="shared" si="21"/>
        <v>5.091925925925925</v>
      </c>
      <c r="P80" s="85">
        <f t="shared" si="22"/>
        <v>0.24043456790123457</v>
      </c>
      <c r="Q80" s="85">
        <f t="shared" si="31"/>
        <v>5.33236049382716</v>
      </c>
      <c r="R80" s="85" t="str">
        <f t="shared" si="32"/>
        <v>Verificata</v>
      </c>
      <c r="S80" s="85">
        <f t="shared" si="23"/>
        <v>22.145859094281434</v>
      </c>
      <c r="T80" s="85">
        <f t="shared" si="24"/>
        <v>6.897803202280074</v>
      </c>
      <c r="U80" s="85" t="str">
        <f t="shared" si="25"/>
        <v>Verificata</v>
      </c>
      <c r="V80" s="85">
        <f t="shared" si="33"/>
        <v>0.9928386182745847</v>
      </c>
      <c r="W80" s="85">
        <f t="shared" si="34"/>
        <v>1.7351824569228853</v>
      </c>
      <c r="X80" s="85">
        <f t="shared" si="35"/>
        <v>3.2952565463695604</v>
      </c>
      <c r="Y80" s="85">
        <v>5</v>
      </c>
      <c r="Z80" s="85">
        <f t="shared" si="36"/>
        <v>8.295256546369561</v>
      </c>
      <c r="AA80" s="85">
        <v>40</v>
      </c>
      <c r="AB80" s="85" t="str">
        <f t="shared" si="37"/>
        <v>Verificata</v>
      </c>
    </row>
    <row r="81" spans="1:28" ht="12.75">
      <c r="A81" s="79" t="s">
        <v>349</v>
      </c>
      <c r="B81" s="80">
        <v>3.5</v>
      </c>
      <c r="C81" s="80">
        <v>30</v>
      </c>
      <c r="D81" s="80">
        <v>45</v>
      </c>
      <c r="E81" s="81">
        <f t="shared" si="26"/>
        <v>1350</v>
      </c>
      <c r="F81" s="86">
        <f t="shared" si="27"/>
        <v>10125</v>
      </c>
      <c r="G81" s="82">
        <v>40</v>
      </c>
      <c r="H81" s="82">
        <f t="shared" si="28"/>
        <v>22.666666666666668</v>
      </c>
      <c r="I81" s="80">
        <v>-681.078</v>
      </c>
      <c r="J81" s="80">
        <v>5.4535</v>
      </c>
      <c r="K81" s="83">
        <f t="shared" si="29"/>
        <v>0.8007159238736239</v>
      </c>
      <c r="L81" s="84">
        <f t="shared" si="19"/>
        <v>7.5</v>
      </c>
      <c r="M81" s="84">
        <f t="shared" si="20"/>
        <v>22.5</v>
      </c>
      <c r="N81" s="81" t="str">
        <f t="shared" si="30"/>
        <v>Piccola</v>
      </c>
      <c r="O81" s="85">
        <f t="shared" si="21"/>
        <v>5.045022222222222</v>
      </c>
      <c r="P81" s="85">
        <f t="shared" si="22"/>
        <v>0.5386172839506173</v>
      </c>
      <c r="Q81" s="85">
        <f t="shared" si="31"/>
        <v>5.583639506172839</v>
      </c>
      <c r="R81" s="85" t="str">
        <f t="shared" si="32"/>
        <v>Verificata</v>
      </c>
      <c r="S81" s="85">
        <f t="shared" si="23"/>
        <v>21.699284076126375</v>
      </c>
      <c r="T81" s="85">
        <f t="shared" si="24"/>
        <v>6.974915215437138</v>
      </c>
      <c r="U81" s="85" t="str">
        <f t="shared" si="25"/>
        <v>Verificata</v>
      </c>
      <c r="V81" s="85">
        <f t="shared" si="33"/>
        <v>0.9840984273378169</v>
      </c>
      <c r="W81" s="85">
        <f t="shared" si="34"/>
        <v>1.7390885449179576</v>
      </c>
      <c r="X81" s="85">
        <f t="shared" si="35"/>
        <v>4.9431918571031295</v>
      </c>
      <c r="Y81" s="85">
        <v>5</v>
      </c>
      <c r="Z81" s="85">
        <f t="shared" si="36"/>
        <v>9.94319185710313</v>
      </c>
      <c r="AA81" s="85">
        <v>40</v>
      </c>
      <c r="AB81" s="85" t="str">
        <f t="shared" si="37"/>
        <v>Verificata</v>
      </c>
    </row>
    <row r="82" spans="1:28" ht="12.75">
      <c r="A82" s="79" t="s">
        <v>350</v>
      </c>
      <c r="B82" s="80">
        <v>3.5</v>
      </c>
      <c r="C82" s="80">
        <v>30</v>
      </c>
      <c r="D82" s="80">
        <v>45</v>
      </c>
      <c r="E82" s="81">
        <f t="shared" si="26"/>
        <v>1350</v>
      </c>
      <c r="F82" s="86">
        <f t="shared" si="27"/>
        <v>10125</v>
      </c>
      <c r="G82" s="82">
        <v>40</v>
      </c>
      <c r="H82" s="82">
        <f t="shared" si="28"/>
        <v>22.666666666666668</v>
      </c>
      <c r="I82" s="80">
        <v>-678.413</v>
      </c>
      <c r="J82" s="80">
        <v>-2.1079</v>
      </c>
      <c r="K82" s="83">
        <f t="shared" si="29"/>
        <v>0.31071043744739557</v>
      </c>
      <c r="L82" s="84">
        <f t="shared" si="19"/>
        <v>7.5</v>
      </c>
      <c r="M82" s="84">
        <f t="shared" si="20"/>
        <v>22.5</v>
      </c>
      <c r="N82" s="81" t="str">
        <f t="shared" si="30"/>
        <v>Piccola</v>
      </c>
      <c r="O82" s="85">
        <f t="shared" si="21"/>
        <v>5.025281481481482</v>
      </c>
      <c r="P82" s="85">
        <f t="shared" si="22"/>
        <v>-0.20818765432098765</v>
      </c>
      <c r="Q82" s="85">
        <f t="shared" si="31"/>
        <v>4.817093827160495</v>
      </c>
      <c r="R82" s="85" t="str">
        <f t="shared" si="32"/>
        <v>Verificata</v>
      </c>
      <c r="S82" s="85">
        <f t="shared" si="23"/>
        <v>22.189289562552606</v>
      </c>
      <c r="T82" s="85">
        <f t="shared" si="24"/>
        <v>6.794198796651402</v>
      </c>
      <c r="U82" s="85" t="str">
        <f t="shared" si="25"/>
        <v>Verificata</v>
      </c>
      <c r="V82" s="85">
        <f t="shared" si="33"/>
        <v>0.9937931361431817</v>
      </c>
      <c r="W82" s="85">
        <f t="shared" si="34"/>
        <v>1.7347614904715307</v>
      </c>
      <c r="X82" s="85">
        <f t="shared" si="35"/>
        <v>3.0655816535192955</v>
      </c>
      <c r="Y82" s="85">
        <v>5</v>
      </c>
      <c r="Z82" s="85">
        <f t="shared" si="36"/>
        <v>8.065581653519295</v>
      </c>
      <c r="AA82" s="85">
        <v>40</v>
      </c>
      <c r="AB82" s="85" t="str">
        <f t="shared" si="37"/>
        <v>Verificata</v>
      </c>
    </row>
    <row r="83" spans="1:28" ht="12.75">
      <c r="A83" s="79" t="s">
        <v>351</v>
      </c>
      <c r="B83" s="80">
        <v>3.5</v>
      </c>
      <c r="C83" s="80">
        <v>30</v>
      </c>
      <c r="D83" s="80">
        <v>45</v>
      </c>
      <c r="E83" s="81">
        <f t="shared" si="26"/>
        <v>1350</v>
      </c>
      <c r="F83" s="86">
        <f t="shared" si="27"/>
        <v>10125</v>
      </c>
      <c r="G83" s="82">
        <v>40</v>
      </c>
      <c r="H83" s="82">
        <f t="shared" si="28"/>
        <v>22.666666666666668</v>
      </c>
      <c r="I83" s="80">
        <v>-681.497</v>
      </c>
      <c r="J83" s="80">
        <v>-2.4393</v>
      </c>
      <c r="K83" s="83">
        <f t="shared" si="29"/>
        <v>0.35793261012154126</v>
      </c>
      <c r="L83" s="84">
        <f t="shared" si="19"/>
        <v>7.5</v>
      </c>
      <c r="M83" s="84">
        <f t="shared" si="20"/>
        <v>22.5</v>
      </c>
      <c r="N83" s="81" t="str">
        <f t="shared" si="30"/>
        <v>Piccola</v>
      </c>
      <c r="O83" s="85">
        <f t="shared" si="21"/>
        <v>5.048125925925925</v>
      </c>
      <c r="P83" s="85">
        <f t="shared" si="22"/>
        <v>-0.2409185185185185</v>
      </c>
      <c r="Q83" s="85">
        <f t="shared" si="31"/>
        <v>4.8072074074074065</v>
      </c>
      <c r="R83" s="85" t="str">
        <f t="shared" si="32"/>
        <v>Verificata</v>
      </c>
      <c r="S83" s="85">
        <f t="shared" si="23"/>
        <v>22.14206738987846</v>
      </c>
      <c r="T83" s="85">
        <f t="shared" si="24"/>
        <v>6.839640360186307</v>
      </c>
      <c r="U83" s="85" t="str">
        <f t="shared" si="25"/>
        <v>Verificata</v>
      </c>
      <c r="V83" s="85">
        <f t="shared" si="33"/>
        <v>0.9928243071630729</v>
      </c>
      <c r="W83" s="85">
        <f t="shared" si="34"/>
        <v>1.7351887768524266</v>
      </c>
      <c r="X83" s="85">
        <f t="shared" si="35"/>
        <v>3.2985832664261032</v>
      </c>
      <c r="Y83" s="85">
        <v>5</v>
      </c>
      <c r="Z83" s="85">
        <f t="shared" si="36"/>
        <v>8.298583266426103</v>
      </c>
      <c r="AA83" s="85">
        <v>40</v>
      </c>
      <c r="AB83" s="85" t="str">
        <f t="shared" si="37"/>
        <v>Verificata</v>
      </c>
    </row>
    <row r="84" spans="1:28" ht="12.75">
      <c r="A84" s="79" t="s">
        <v>352</v>
      </c>
      <c r="B84" s="80">
        <v>3.5</v>
      </c>
      <c r="C84" s="80">
        <v>30</v>
      </c>
      <c r="D84" s="80">
        <v>45</v>
      </c>
      <c r="E84" s="81">
        <f t="shared" si="26"/>
        <v>1350</v>
      </c>
      <c r="F84" s="86">
        <f t="shared" si="27"/>
        <v>10125</v>
      </c>
      <c r="G84" s="82">
        <v>40</v>
      </c>
      <c r="H84" s="82">
        <f t="shared" si="28"/>
        <v>22.666666666666668</v>
      </c>
      <c r="I84" s="80">
        <v>-708.45</v>
      </c>
      <c r="J84" s="80">
        <v>9.4966</v>
      </c>
      <c r="K84" s="83">
        <f t="shared" si="29"/>
        <v>1.340475686357541</v>
      </c>
      <c r="L84" s="84">
        <f t="shared" si="19"/>
        <v>7.5</v>
      </c>
      <c r="M84" s="84">
        <f t="shared" si="20"/>
        <v>22.5</v>
      </c>
      <c r="N84" s="81" t="str">
        <f t="shared" si="30"/>
        <v>Piccola</v>
      </c>
      <c r="O84" s="85">
        <f t="shared" si="21"/>
        <v>5.247777777777777</v>
      </c>
      <c r="P84" s="85">
        <f t="shared" si="22"/>
        <v>0.9379358024691359</v>
      </c>
      <c r="Q84" s="85">
        <f t="shared" si="31"/>
        <v>6.185713580246913</v>
      </c>
      <c r="R84" s="85" t="str">
        <f t="shared" si="32"/>
        <v>Verificata</v>
      </c>
      <c r="S84" s="85">
        <f t="shared" si="23"/>
        <v>21.159524313642457</v>
      </c>
      <c r="T84" s="85">
        <f t="shared" si="24"/>
        <v>7.440305887775997</v>
      </c>
      <c r="U84" s="85" t="str">
        <f t="shared" si="25"/>
        <v>Verificata</v>
      </c>
      <c r="V84" s="85">
        <f t="shared" si="33"/>
        <v>0.972632008498066</v>
      </c>
      <c r="W84" s="85">
        <f t="shared" si="34"/>
        <v>1.7443557195637505</v>
      </c>
      <c r="X84" s="85">
        <f t="shared" si="35"/>
        <v>6.542854160773913</v>
      </c>
      <c r="Y84" s="85">
        <v>5</v>
      </c>
      <c r="Z84" s="85">
        <f t="shared" si="36"/>
        <v>11.542854160773913</v>
      </c>
      <c r="AA84" s="85">
        <v>40</v>
      </c>
      <c r="AB84" s="85" t="str">
        <f t="shared" si="37"/>
        <v>Verificata</v>
      </c>
    </row>
    <row r="85" spans="1:28" ht="12.75">
      <c r="A85" s="79" t="s">
        <v>353</v>
      </c>
      <c r="B85" s="80">
        <v>3.5</v>
      </c>
      <c r="C85" s="80">
        <v>30</v>
      </c>
      <c r="D85" s="80">
        <v>45</v>
      </c>
      <c r="E85" s="81">
        <f t="shared" si="26"/>
        <v>1350</v>
      </c>
      <c r="F85" s="86">
        <f t="shared" si="27"/>
        <v>10125</v>
      </c>
      <c r="G85" s="82">
        <v>40</v>
      </c>
      <c r="H85" s="82">
        <f t="shared" si="28"/>
        <v>22.666666666666668</v>
      </c>
      <c r="I85" s="80">
        <v>-707.929</v>
      </c>
      <c r="J85" s="80">
        <v>14.4781</v>
      </c>
      <c r="K85" s="83">
        <f t="shared" si="29"/>
        <v>2.045134469699645</v>
      </c>
      <c r="L85" s="84">
        <f t="shared" si="19"/>
        <v>7.5</v>
      </c>
      <c r="M85" s="84">
        <f t="shared" si="20"/>
        <v>22.5</v>
      </c>
      <c r="N85" s="81" t="str">
        <f t="shared" si="30"/>
        <v>Piccola</v>
      </c>
      <c r="O85" s="85">
        <f t="shared" si="21"/>
        <v>5.243918518518519</v>
      </c>
      <c r="P85" s="85">
        <f t="shared" si="22"/>
        <v>1.4299358024691358</v>
      </c>
      <c r="Q85" s="85">
        <f t="shared" si="31"/>
        <v>6.673854320987655</v>
      </c>
      <c r="R85" s="85" t="str">
        <f t="shared" si="32"/>
        <v>Verificata</v>
      </c>
      <c r="S85" s="85">
        <f t="shared" si="23"/>
        <v>20.454865530300356</v>
      </c>
      <c r="T85" s="85">
        <f t="shared" si="24"/>
        <v>7.690960144544422</v>
      </c>
      <c r="U85" s="85" t="str">
        <f t="shared" si="25"/>
        <v>Verificata</v>
      </c>
      <c r="V85" s="85">
        <f t="shared" si="33"/>
        <v>0.9588664749312528</v>
      </c>
      <c r="W85" s="85">
        <f t="shared" si="34"/>
        <v>1.7508980133294298</v>
      </c>
      <c r="X85" s="85">
        <f t="shared" si="35"/>
        <v>8.108952370503731</v>
      </c>
      <c r="Y85" s="85">
        <v>5</v>
      </c>
      <c r="Z85" s="85">
        <f t="shared" si="36"/>
        <v>13.108952370503731</v>
      </c>
      <c r="AA85" s="85">
        <v>40</v>
      </c>
      <c r="AB85" s="85" t="str">
        <f t="shared" si="37"/>
        <v>Verificata</v>
      </c>
    </row>
    <row r="86" spans="1:28" ht="12.75">
      <c r="A86" s="114" t="s">
        <v>354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81"/>
      <c r="V86" s="85"/>
      <c r="W86" s="85"/>
      <c r="X86" s="85"/>
      <c r="Y86" s="85"/>
      <c r="Z86" s="85"/>
      <c r="AA86" s="85"/>
      <c r="AB86" s="85"/>
    </row>
    <row r="87" spans="1:28" ht="12.75">
      <c r="A87" s="79" t="s">
        <v>237</v>
      </c>
      <c r="B87" s="80">
        <v>3.5</v>
      </c>
      <c r="C87" s="80">
        <v>20</v>
      </c>
      <c r="D87" s="80">
        <v>20</v>
      </c>
      <c r="E87" s="81">
        <f t="shared" si="26"/>
        <v>400</v>
      </c>
      <c r="F87" s="86">
        <f t="shared" si="27"/>
        <v>1333.3333333333333</v>
      </c>
      <c r="G87" s="82">
        <v>40</v>
      </c>
      <c r="H87" s="82">
        <f t="shared" si="28"/>
        <v>22.666666666666668</v>
      </c>
      <c r="I87" s="80">
        <v>-583.886</v>
      </c>
      <c r="J87" s="80">
        <v>7.7912</v>
      </c>
      <c r="K87" s="83">
        <f t="shared" si="29"/>
        <v>1.3343700653894768</v>
      </c>
      <c r="L87" s="84">
        <f aca="true" t="shared" si="38" ref="L87:L102">D87/6</f>
        <v>3.3333333333333335</v>
      </c>
      <c r="M87" s="84">
        <f aca="true" t="shared" si="39" ref="M87:M102">D87/2</f>
        <v>10</v>
      </c>
      <c r="N87" s="81" t="str">
        <f t="shared" si="30"/>
        <v>Piccola</v>
      </c>
      <c r="O87" s="85">
        <f aca="true" t="shared" si="40" ref="O87:O102">ABS(I87*10/E87)</f>
        <v>14.59715</v>
      </c>
      <c r="P87" s="85">
        <f aca="true" t="shared" si="41" ref="P87:P102">J87*1000/F87</f>
        <v>5.8434</v>
      </c>
      <c r="Q87" s="85">
        <f t="shared" si="31"/>
        <v>20.440549999999998</v>
      </c>
      <c r="R87" s="85" t="str">
        <f t="shared" si="32"/>
        <v>Verificata</v>
      </c>
      <c r="S87" s="85">
        <f aca="true" t="shared" si="42" ref="S87:S102">M87-K87</f>
        <v>8.665629934610523</v>
      </c>
      <c r="T87" s="85">
        <f aca="true" t="shared" si="43" ref="T87:T102">2/3*ABS(I87)*1000/(C87*S87*100)</f>
        <v>22.459840558078742</v>
      </c>
      <c r="U87" s="85" t="str">
        <f t="shared" si="25"/>
        <v>Verificata</v>
      </c>
      <c r="V87" s="85">
        <f t="shared" si="33"/>
        <v>0.9506233554215952</v>
      </c>
      <c r="W87" s="85">
        <f t="shared" si="34"/>
        <v>1.7549328113437004</v>
      </c>
      <c r="X87" s="85">
        <f t="shared" si="35"/>
        <v>10.953367838126997</v>
      </c>
      <c r="Y87" s="85">
        <v>5</v>
      </c>
      <c r="Z87" s="85">
        <f t="shared" si="36"/>
        <v>15.953367838126997</v>
      </c>
      <c r="AA87" s="85">
        <v>40</v>
      </c>
      <c r="AB87" s="85" t="str">
        <f t="shared" si="37"/>
        <v>Verificata</v>
      </c>
    </row>
    <row r="88" spans="1:28" ht="12.75">
      <c r="A88" s="79" t="s">
        <v>238</v>
      </c>
      <c r="B88" s="80">
        <v>3.5</v>
      </c>
      <c r="C88" s="80">
        <v>20</v>
      </c>
      <c r="D88" s="80">
        <v>20</v>
      </c>
      <c r="E88" s="81">
        <f t="shared" si="26"/>
        <v>400</v>
      </c>
      <c r="F88" s="86">
        <f t="shared" si="27"/>
        <v>1333.3333333333333</v>
      </c>
      <c r="G88" s="82">
        <v>40</v>
      </c>
      <c r="H88" s="82">
        <f t="shared" si="28"/>
        <v>22.666666666666668</v>
      </c>
      <c r="I88" s="80">
        <v>-584.298</v>
      </c>
      <c r="J88" s="80">
        <v>7.3576</v>
      </c>
      <c r="K88" s="83">
        <f t="shared" si="29"/>
        <v>1.2592204662689244</v>
      </c>
      <c r="L88" s="84">
        <f t="shared" si="38"/>
        <v>3.3333333333333335</v>
      </c>
      <c r="M88" s="84">
        <f t="shared" si="39"/>
        <v>10</v>
      </c>
      <c r="N88" s="81" t="str">
        <f t="shared" si="30"/>
        <v>Piccola</v>
      </c>
      <c r="O88" s="85">
        <f t="shared" si="40"/>
        <v>14.607449999999998</v>
      </c>
      <c r="P88" s="85">
        <f t="shared" si="41"/>
        <v>5.5182</v>
      </c>
      <c r="Q88" s="85">
        <f t="shared" si="31"/>
        <v>20.12565</v>
      </c>
      <c r="R88" s="85" t="str">
        <f t="shared" si="32"/>
        <v>Verificata</v>
      </c>
      <c r="S88" s="85">
        <f t="shared" si="42"/>
        <v>8.740779533731075</v>
      </c>
      <c r="T88" s="85">
        <f t="shared" si="43"/>
        <v>22.28245195390056</v>
      </c>
      <c r="U88" s="85" t="str">
        <f t="shared" si="25"/>
        <v>Verificata</v>
      </c>
      <c r="V88" s="85">
        <f t="shared" si="33"/>
        <v>0.9532428049233085</v>
      </c>
      <c r="W88" s="85">
        <f t="shared" si="34"/>
        <v>1.7536410147864863</v>
      </c>
      <c r="X88" s="85">
        <f t="shared" si="35"/>
        <v>10.63637849458065</v>
      </c>
      <c r="Y88" s="85">
        <v>5</v>
      </c>
      <c r="Z88" s="85">
        <f t="shared" si="36"/>
        <v>15.63637849458065</v>
      </c>
      <c r="AA88" s="85">
        <v>40</v>
      </c>
      <c r="AB88" s="85" t="str">
        <f t="shared" si="37"/>
        <v>Verificata</v>
      </c>
    </row>
    <row r="89" spans="1:28" ht="12.75">
      <c r="A89" s="79" t="s">
        <v>239</v>
      </c>
      <c r="B89" s="80">
        <v>3.5</v>
      </c>
      <c r="C89" s="80">
        <v>20</v>
      </c>
      <c r="D89" s="80">
        <v>20</v>
      </c>
      <c r="E89" s="81">
        <f t="shared" si="26"/>
        <v>400</v>
      </c>
      <c r="F89" s="86">
        <f t="shared" si="27"/>
        <v>1333.3333333333333</v>
      </c>
      <c r="G89" s="82">
        <v>40</v>
      </c>
      <c r="H89" s="82">
        <f t="shared" si="28"/>
        <v>22.666666666666668</v>
      </c>
      <c r="I89" s="80">
        <v>-585.651</v>
      </c>
      <c r="J89" s="80">
        <v>-8.2548</v>
      </c>
      <c r="K89" s="83">
        <f t="shared" si="29"/>
        <v>1.4095083932239507</v>
      </c>
      <c r="L89" s="84">
        <f t="shared" si="38"/>
        <v>3.3333333333333335</v>
      </c>
      <c r="M89" s="84">
        <f t="shared" si="39"/>
        <v>10</v>
      </c>
      <c r="N89" s="81" t="str">
        <f t="shared" si="30"/>
        <v>Piccola</v>
      </c>
      <c r="O89" s="85">
        <f t="shared" si="40"/>
        <v>14.641274999999998</v>
      </c>
      <c r="P89" s="85">
        <f t="shared" si="41"/>
        <v>-6.1911</v>
      </c>
      <c r="Q89" s="85">
        <f t="shared" si="31"/>
        <v>8.450174999999998</v>
      </c>
      <c r="R89" s="85" t="str">
        <f t="shared" si="32"/>
        <v>Verificata</v>
      </c>
      <c r="S89" s="85">
        <f t="shared" si="42"/>
        <v>8.59049160677605</v>
      </c>
      <c r="T89" s="85">
        <f t="shared" si="43"/>
        <v>22.724776291733498</v>
      </c>
      <c r="U89" s="85" t="str">
        <f t="shared" si="25"/>
        <v>Non Verificata</v>
      </c>
      <c r="V89" s="85">
        <f t="shared" si="33"/>
        <v>0.9478385489729222</v>
      </c>
      <c r="W89" s="85">
        <f t="shared" si="34"/>
        <v>1.756316084714584</v>
      </c>
      <c r="X89" s="85">
        <f t="shared" si="35"/>
        <v>11.28342531425705</v>
      </c>
      <c r="Y89" s="85">
        <v>5</v>
      </c>
      <c r="Z89" s="85">
        <f t="shared" si="36"/>
        <v>16.28342531425705</v>
      </c>
      <c r="AA89" s="85">
        <v>40</v>
      </c>
      <c r="AB89" s="85" t="str">
        <f t="shared" si="37"/>
        <v>Verificata</v>
      </c>
    </row>
    <row r="90" spans="1:28" ht="12.75">
      <c r="A90" s="79" t="s">
        <v>240</v>
      </c>
      <c r="B90" s="80">
        <v>3.5</v>
      </c>
      <c r="C90" s="80">
        <v>20</v>
      </c>
      <c r="D90" s="80">
        <v>20</v>
      </c>
      <c r="E90" s="81">
        <f t="shared" si="26"/>
        <v>400</v>
      </c>
      <c r="F90" s="86">
        <f t="shared" si="27"/>
        <v>1333.3333333333333</v>
      </c>
      <c r="G90" s="82">
        <v>40</v>
      </c>
      <c r="H90" s="82">
        <f t="shared" si="28"/>
        <v>22.666666666666668</v>
      </c>
      <c r="I90" s="80">
        <v>-587.734</v>
      </c>
      <c r="J90" s="80">
        <v>-8.6937</v>
      </c>
      <c r="K90" s="83">
        <f t="shared" si="29"/>
        <v>1.479189565347589</v>
      </c>
      <c r="L90" s="84">
        <f t="shared" si="38"/>
        <v>3.3333333333333335</v>
      </c>
      <c r="M90" s="84">
        <f t="shared" si="39"/>
        <v>10</v>
      </c>
      <c r="N90" s="81" t="str">
        <f t="shared" si="30"/>
        <v>Piccola</v>
      </c>
      <c r="O90" s="85">
        <f t="shared" si="40"/>
        <v>14.69335</v>
      </c>
      <c r="P90" s="85">
        <f t="shared" si="41"/>
        <v>-6.520275</v>
      </c>
      <c r="Q90" s="85">
        <f t="shared" si="31"/>
        <v>8.173075</v>
      </c>
      <c r="R90" s="85" t="str">
        <f t="shared" si="32"/>
        <v>Verificata</v>
      </c>
      <c r="S90" s="85">
        <f t="shared" si="42"/>
        <v>8.520810434652411</v>
      </c>
      <c r="T90" s="85">
        <f t="shared" si="43"/>
        <v>22.99210090821897</v>
      </c>
      <c r="U90" s="85" t="str">
        <f t="shared" si="25"/>
        <v>Non Verificata</v>
      </c>
      <c r="V90" s="85">
        <f t="shared" si="33"/>
        <v>0.9452171069172879</v>
      </c>
      <c r="W90" s="85">
        <f t="shared" si="34"/>
        <v>1.7576276173198881</v>
      </c>
      <c r="X90" s="85">
        <f t="shared" si="35"/>
        <v>11.588152314463523</v>
      </c>
      <c r="Y90" s="85">
        <v>5</v>
      </c>
      <c r="Z90" s="85">
        <f t="shared" si="36"/>
        <v>16.58815231446352</v>
      </c>
      <c r="AA90" s="85">
        <v>40</v>
      </c>
      <c r="AB90" s="85" t="str">
        <f t="shared" si="37"/>
        <v>Verificata</v>
      </c>
    </row>
    <row r="91" spans="1:28" ht="12.75">
      <c r="A91" s="79" t="s">
        <v>241</v>
      </c>
      <c r="B91" s="80">
        <v>3.5</v>
      </c>
      <c r="C91" s="80">
        <v>20</v>
      </c>
      <c r="D91" s="80">
        <v>20</v>
      </c>
      <c r="E91" s="81">
        <f t="shared" si="26"/>
        <v>400</v>
      </c>
      <c r="F91" s="86">
        <f t="shared" si="27"/>
        <v>1333.3333333333333</v>
      </c>
      <c r="G91" s="82">
        <v>40</v>
      </c>
      <c r="H91" s="82">
        <f t="shared" si="28"/>
        <v>22.666666666666668</v>
      </c>
      <c r="I91" s="80">
        <v>-437.3</v>
      </c>
      <c r="J91" s="80">
        <v>11.3107</v>
      </c>
      <c r="K91" s="83">
        <f t="shared" si="29"/>
        <v>2.5864852504001834</v>
      </c>
      <c r="L91" s="84">
        <f t="shared" si="38"/>
        <v>3.3333333333333335</v>
      </c>
      <c r="M91" s="84">
        <f t="shared" si="39"/>
        <v>10</v>
      </c>
      <c r="N91" s="81" t="str">
        <f t="shared" si="30"/>
        <v>Piccola</v>
      </c>
      <c r="O91" s="85">
        <f t="shared" si="40"/>
        <v>10.9325</v>
      </c>
      <c r="P91" s="85">
        <f t="shared" si="41"/>
        <v>8.483025000000001</v>
      </c>
      <c r="Q91" s="85">
        <f t="shared" si="31"/>
        <v>19.415525000000002</v>
      </c>
      <c r="R91" s="85" t="str">
        <f t="shared" si="32"/>
        <v>Verificata</v>
      </c>
      <c r="S91" s="85">
        <f t="shared" si="42"/>
        <v>7.413514749599816</v>
      </c>
      <c r="T91" s="85">
        <f t="shared" si="43"/>
        <v>19.662288616143268</v>
      </c>
      <c r="U91" s="85" t="str">
        <f t="shared" si="25"/>
        <v>Verificata</v>
      </c>
      <c r="V91" s="85">
        <f t="shared" si="33"/>
        <v>0.9298825186425946</v>
      </c>
      <c r="W91" s="85">
        <f t="shared" si="34"/>
        <v>1.7654852240311703</v>
      </c>
      <c r="X91" s="85">
        <f t="shared" si="35"/>
        <v>13.27681277628297</v>
      </c>
      <c r="Y91" s="85">
        <v>5</v>
      </c>
      <c r="Z91" s="85">
        <f t="shared" si="36"/>
        <v>18.27681277628297</v>
      </c>
      <c r="AA91" s="85">
        <v>40</v>
      </c>
      <c r="AB91" s="85" t="str">
        <f t="shared" si="37"/>
        <v>Verificata</v>
      </c>
    </row>
    <row r="92" spans="1:28" ht="12.75">
      <c r="A92" s="79" t="s">
        <v>242</v>
      </c>
      <c r="B92" s="80">
        <v>3.5</v>
      </c>
      <c r="C92" s="80">
        <v>20</v>
      </c>
      <c r="D92" s="80">
        <v>20</v>
      </c>
      <c r="E92" s="81">
        <f t="shared" si="26"/>
        <v>400</v>
      </c>
      <c r="F92" s="86">
        <f t="shared" si="27"/>
        <v>1333.3333333333333</v>
      </c>
      <c r="G92" s="82">
        <v>40</v>
      </c>
      <c r="H92" s="82">
        <f t="shared" si="28"/>
        <v>22.666666666666668</v>
      </c>
      <c r="I92" s="80">
        <v>-437.6</v>
      </c>
      <c r="J92" s="80">
        <v>10.8254</v>
      </c>
      <c r="K92" s="83">
        <f t="shared" si="29"/>
        <v>2.4738117001828153</v>
      </c>
      <c r="L92" s="84">
        <f t="shared" si="38"/>
        <v>3.3333333333333335</v>
      </c>
      <c r="M92" s="84">
        <f t="shared" si="39"/>
        <v>10</v>
      </c>
      <c r="N92" s="81" t="str">
        <f t="shared" si="30"/>
        <v>Piccola</v>
      </c>
      <c r="O92" s="85">
        <f t="shared" si="40"/>
        <v>10.94</v>
      </c>
      <c r="P92" s="85">
        <f t="shared" si="41"/>
        <v>8.11905</v>
      </c>
      <c r="Q92" s="85">
        <f t="shared" si="31"/>
        <v>19.05905</v>
      </c>
      <c r="R92" s="85" t="str">
        <f t="shared" si="32"/>
        <v>Verificata</v>
      </c>
      <c r="S92" s="85">
        <f t="shared" si="42"/>
        <v>7.526188299817185</v>
      </c>
      <c r="T92" s="85">
        <f t="shared" si="43"/>
        <v>19.381214082859167</v>
      </c>
      <c r="U92" s="85" t="str">
        <f t="shared" si="25"/>
        <v>Verificata</v>
      </c>
      <c r="V92" s="85">
        <f t="shared" si="33"/>
        <v>0.9326884932355213</v>
      </c>
      <c r="W92" s="85">
        <f t="shared" si="34"/>
        <v>1.7640234528136454</v>
      </c>
      <c r="X92" s="85">
        <f t="shared" si="35"/>
        <v>12.97810648640158</v>
      </c>
      <c r="Y92" s="85">
        <v>5</v>
      </c>
      <c r="Z92" s="85">
        <f t="shared" si="36"/>
        <v>17.97810648640158</v>
      </c>
      <c r="AA92" s="85">
        <v>40</v>
      </c>
      <c r="AB92" s="85" t="str">
        <f t="shared" si="37"/>
        <v>Verificata</v>
      </c>
    </row>
    <row r="93" spans="1:28" ht="12.75">
      <c r="A93" s="79" t="s">
        <v>243</v>
      </c>
      <c r="B93" s="80">
        <v>3.5</v>
      </c>
      <c r="C93" s="80">
        <v>20</v>
      </c>
      <c r="D93" s="80">
        <v>20</v>
      </c>
      <c r="E93" s="81">
        <f t="shared" si="26"/>
        <v>400</v>
      </c>
      <c r="F93" s="86">
        <f t="shared" si="27"/>
        <v>1333.3333333333333</v>
      </c>
      <c r="G93" s="82">
        <v>40</v>
      </c>
      <c r="H93" s="82">
        <f t="shared" si="28"/>
        <v>22.666666666666668</v>
      </c>
      <c r="I93" s="80">
        <v>-438.384</v>
      </c>
      <c r="J93" s="80">
        <v>-11.8347</v>
      </c>
      <c r="K93" s="83">
        <f t="shared" si="29"/>
        <v>2.6996195116610093</v>
      </c>
      <c r="L93" s="84">
        <f t="shared" si="38"/>
        <v>3.3333333333333335</v>
      </c>
      <c r="M93" s="84">
        <f t="shared" si="39"/>
        <v>10</v>
      </c>
      <c r="N93" s="81" t="str">
        <f t="shared" si="30"/>
        <v>Piccola</v>
      </c>
      <c r="O93" s="85">
        <f t="shared" si="40"/>
        <v>10.9596</v>
      </c>
      <c r="P93" s="85">
        <f t="shared" si="41"/>
        <v>-8.876025</v>
      </c>
      <c r="Q93" s="85">
        <f t="shared" si="31"/>
        <v>2.0835749999999997</v>
      </c>
      <c r="R93" s="85" t="str">
        <f t="shared" si="32"/>
        <v>Verificata</v>
      </c>
      <c r="S93" s="85">
        <f t="shared" si="42"/>
        <v>7.300380488338991</v>
      </c>
      <c r="T93" s="85">
        <f t="shared" si="43"/>
        <v>20.016490953233532</v>
      </c>
      <c r="U93" s="85" t="str">
        <f t="shared" si="25"/>
        <v>Verificata</v>
      </c>
      <c r="V93" s="85">
        <f t="shared" si="33"/>
        <v>0.9268716783236227</v>
      </c>
      <c r="W93" s="85">
        <f t="shared" si="34"/>
        <v>1.767065821457156</v>
      </c>
      <c r="X93" s="85">
        <f t="shared" si="35"/>
        <v>13.59303251393792</v>
      </c>
      <c r="Y93" s="85">
        <v>5</v>
      </c>
      <c r="Z93" s="85">
        <f t="shared" si="36"/>
        <v>18.59303251393792</v>
      </c>
      <c r="AA93" s="85">
        <v>40</v>
      </c>
      <c r="AB93" s="85" t="str">
        <f t="shared" si="37"/>
        <v>Verificata</v>
      </c>
    </row>
    <row r="94" spans="1:28" ht="12.75">
      <c r="A94" s="79" t="s">
        <v>244</v>
      </c>
      <c r="B94" s="80">
        <v>3.5</v>
      </c>
      <c r="C94" s="80">
        <v>20</v>
      </c>
      <c r="D94" s="80">
        <v>20</v>
      </c>
      <c r="E94" s="81">
        <f t="shared" si="26"/>
        <v>400</v>
      </c>
      <c r="F94" s="86">
        <f t="shared" si="27"/>
        <v>1333.3333333333333</v>
      </c>
      <c r="G94" s="82">
        <v>40</v>
      </c>
      <c r="H94" s="82">
        <f t="shared" si="28"/>
        <v>22.666666666666668</v>
      </c>
      <c r="I94" s="80">
        <v>-439.629</v>
      </c>
      <c r="J94" s="80">
        <v>-12.3282</v>
      </c>
      <c r="K94" s="83">
        <f t="shared" si="29"/>
        <v>2.804228110520462</v>
      </c>
      <c r="L94" s="84">
        <f t="shared" si="38"/>
        <v>3.3333333333333335</v>
      </c>
      <c r="M94" s="84">
        <f t="shared" si="39"/>
        <v>10</v>
      </c>
      <c r="N94" s="81" t="str">
        <f t="shared" si="30"/>
        <v>Piccola</v>
      </c>
      <c r="O94" s="85">
        <f t="shared" si="40"/>
        <v>10.990725</v>
      </c>
      <c r="P94" s="85">
        <f t="shared" si="41"/>
        <v>-9.246150000000002</v>
      </c>
      <c r="Q94" s="85">
        <f t="shared" si="31"/>
        <v>1.7445749999999975</v>
      </c>
      <c r="R94" s="85" t="str">
        <f t="shared" si="32"/>
        <v>Verificata</v>
      </c>
      <c r="S94" s="85">
        <f t="shared" si="42"/>
        <v>7.195771889479538</v>
      </c>
      <c r="T94" s="85">
        <f t="shared" si="43"/>
        <v>20.365153627820085</v>
      </c>
      <c r="U94" s="85" t="str">
        <f t="shared" si="25"/>
        <v>Verificata</v>
      </c>
      <c r="V94" s="85">
        <f t="shared" si="33"/>
        <v>0.9240538612514646</v>
      </c>
      <c r="W94" s="85">
        <f t="shared" si="34"/>
        <v>1.7685565109346246</v>
      </c>
      <c r="X94" s="85">
        <f t="shared" si="35"/>
        <v>13.885252422313869</v>
      </c>
      <c r="Y94" s="85">
        <v>5</v>
      </c>
      <c r="Z94" s="85">
        <f t="shared" si="36"/>
        <v>18.88525242231387</v>
      </c>
      <c r="AA94" s="85">
        <v>40</v>
      </c>
      <c r="AB94" s="85" t="str">
        <f t="shared" si="37"/>
        <v>Verificata</v>
      </c>
    </row>
    <row r="95" spans="1:28" ht="12.75">
      <c r="A95" s="79" t="s">
        <v>245</v>
      </c>
      <c r="B95" s="80">
        <v>3.5</v>
      </c>
      <c r="C95" s="80">
        <v>20</v>
      </c>
      <c r="D95" s="80">
        <v>20</v>
      </c>
      <c r="E95" s="81">
        <f t="shared" si="26"/>
        <v>400</v>
      </c>
      <c r="F95" s="86">
        <f t="shared" si="27"/>
        <v>1333.3333333333333</v>
      </c>
      <c r="G95" s="82">
        <v>40</v>
      </c>
      <c r="H95" s="82">
        <f t="shared" si="28"/>
        <v>22.666666666666668</v>
      </c>
      <c r="I95" s="80">
        <v>-289.268</v>
      </c>
      <c r="J95" s="80">
        <v>11.1169</v>
      </c>
      <c r="K95" s="83">
        <f t="shared" si="29"/>
        <v>3.8431143437919157</v>
      </c>
      <c r="L95" s="84">
        <f t="shared" si="38"/>
        <v>3.3333333333333335</v>
      </c>
      <c r="M95" s="84">
        <f t="shared" si="39"/>
        <v>10</v>
      </c>
      <c r="N95" s="81" t="str">
        <f t="shared" si="30"/>
        <v>Media</v>
      </c>
      <c r="O95" s="85">
        <f t="shared" si="40"/>
        <v>7.2317</v>
      </c>
      <c r="P95" s="85">
        <f t="shared" si="41"/>
        <v>8.337675</v>
      </c>
      <c r="Q95" s="85">
        <f t="shared" si="31"/>
        <v>15.569375</v>
      </c>
      <c r="R95" s="85" t="str">
        <f t="shared" si="32"/>
        <v>Verificata</v>
      </c>
      <c r="S95" s="85">
        <f t="shared" si="42"/>
        <v>6.156885656208084</v>
      </c>
      <c r="T95" s="85">
        <f t="shared" si="43"/>
        <v>15.66094809141732</v>
      </c>
      <c r="U95" s="85" t="str">
        <f t="shared" si="25"/>
        <v>Verificata</v>
      </c>
      <c r="V95" s="85">
        <f t="shared" si="33"/>
        <v>0.931001030928475</v>
      </c>
      <c r="W95" s="85">
        <f t="shared" si="34"/>
        <v>1.7649012354277167</v>
      </c>
      <c r="X95" s="85">
        <f t="shared" si="35"/>
        <v>13.158223498387857</v>
      </c>
      <c r="Y95" s="85">
        <v>5</v>
      </c>
      <c r="Z95" s="85">
        <f t="shared" si="36"/>
        <v>18.158223498387855</v>
      </c>
      <c r="AA95" s="85">
        <v>40</v>
      </c>
      <c r="AB95" s="85" t="str">
        <f t="shared" si="37"/>
        <v>Verificata</v>
      </c>
    </row>
    <row r="96" spans="1:28" ht="12.75">
      <c r="A96" s="79" t="s">
        <v>246</v>
      </c>
      <c r="B96" s="80">
        <v>3.5</v>
      </c>
      <c r="C96" s="80">
        <v>20</v>
      </c>
      <c r="D96" s="80">
        <v>20</v>
      </c>
      <c r="E96" s="81">
        <f t="shared" si="26"/>
        <v>400</v>
      </c>
      <c r="F96" s="86">
        <f t="shared" si="27"/>
        <v>1333.3333333333333</v>
      </c>
      <c r="G96" s="82">
        <v>40</v>
      </c>
      <c r="H96" s="82">
        <f t="shared" si="28"/>
        <v>22.666666666666668</v>
      </c>
      <c r="I96" s="80">
        <v>-289.487</v>
      </c>
      <c r="J96" s="80">
        <v>10.796</v>
      </c>
      <c r="K96" s="83">
        <f t="shared" si="29"/>
        <v>3.7293557223640432</v>
      </c>
      <c r="L96" s="84">
        <f t="shared" si="38"/>
        <v>3.3333333333333335</v>
      </c>
      <c r="M96" s="84">
        <f t="shared" si="39"/>
        <v>10</v>
      </c>
      <c r="N96" s="81" t="str">
        <f t="shared" si="30"/>
        <v>Media</v>
      </c>
      <c r="O96" s="85">
        <f t="shared" si="40"/>
        <v>7.237175000000001</v>
      </c>
      <c r="P96" s="85">
        <f t="shared" si="41"/>
        <v>8.097000000000001</v>
      </c>
      <c r="Q96" s="85">
        <f t="shared" si="31"/>
        <v>15.334175000000002</v>
      </c>
      <c r="R96" s="85" t="str">
        <f t="shared" si="32"/>
        <v>Verificata</v>
      </c>
      <c r="S96" s="85">
        <f t="shared" si="42"/>
        <v>6.270644277635957</v>
      </c>
      <c r="T96" s="85">
        <f t="shared" si="43"/>
        <v>15.388477227262795</v>
      </c>
      <c r="U96" s="85" t="str">
        <f t="shared" si="25"/>
        <v>Verificata</v>
      </c>
      <c r="V96" s="85">
        <f t="shared" si="33"/>
        <v>0.9328590263439388</v>
      </c>
      <c r="W96" s="85">
        <f t="shared" si="34"/>
        <v>1.7639349628216148</v>
      </c>
      <c r="X96" s="85">
        <f t="shared" si="35"/>
        <v>12.959821161359491</v>
      </c>
      <c r="Y96" s="85">
        <v>5</v>
      </c>
      <c r="Z96" s="85">
        <f t="shared" si="36"/>
        <v>17.959821161359493</v>
      </c>
      <c r="AA96" s="85">
        <v>40</v>
      </c>
      <c r="AB96" s="85" t="str">
        <f t="shared" si="37"/>
        <v>Verificata</v>
      </c>
    </row>
    <row r="97" spans="1:28" ht="12.75">
      <c r="A97" s="79" t="s">
        <v>247</v>
      </c>
      <c r="B97" s="80">
        <v>3.5</v>
      </c>
      <c r="C97" s="80">
        <v>20</v>
      </c>
      <c r="D97" s="80">
        <v>20</v>
      </c>
      <c r="E97" s="81">
        <f t="shared" si="26"/>
        <v>400</v>
      </c>
      <c r="F97" s="86">
        <f t="shared" si="27"/>
        <v>1333.3333333333333</v>
      </c>
      <c r="G97" s="82">
        <v>40</v>
      </c>
      <c r="H97" s="82">
        <f t="shared" si="28"/>
        <v>22.666666666666668</v>
      </c>
      <c r="I97" s="80">
        <v>-289.764</v>
      </c>
      <c r="J97" s="80">
        <v>-11.5152</v>
      </c>
      <c r="K97" s="83">
        <f t="shared" si="29"/>
        <v>3.9739926284838694</v>
      </c>
      <c r="L97" s="84">
        <f t="shared" si="38"/>
        <v>3.3333333333333335</v>
      </c>
      <c r="M97" s="84">
        <f t="shared" si="39"/>
        <v>10</v>
      </c>
      <c r="N97" s="81" t="str">
        <f t="shared" si="30"/>
        <v>Media</v>
      </c>
      <c r="O97" s="85">
        <f t="shared" si="40"/>
        <v>7.2441</v>
      </c>
      <c r="P97" s="85">
        <f t="shared" si="41"/>
        <v>-8.636400000000002</v>
      </c>
      <c r="Q97" s="85">
        <f t="shared" si="31"/>
        <v>-1.3923000000000014</v>
      </c>
      <c r="R97" s="85" t="str">
        <f t="shared" si="32"/>
        <v>Verificata</v>
      </c>
      <c r="S97" s="85">
        <f t="shared" si="42"/>
        <v>6.026007371516131</v>
      </c>
      <c r="T97" s="85">
        <f t="shared" si="43"/>
        <v>16.028523372964056</v>
      </c>
      <c r="U97" s="85" t="str">
        <f t="shared" si="25"/>
        <v>Verificata</v>
      </c>
      <c r="V97" s="85">
        <f t="shared" si="33"/>
        <v>0.928705162114773</v>
      </c>
      <c r="W97" s="85">
        <f t="shared" si="34"/>
        <v>1.7661018034594698</v>
      </c>
      <c r="X97" s="85">
        <f t="shared" si="35"/>
        <v>13.400977525710742</v>
      </c>
      <c r="Y97" s="85">
        <v>5</v>
      </c>
      <c r="Z97" s="85">
        <f t="shared" si="36"/>
        <v>18.400977525710744</v>
      </c>
      <c r="AA97" s="85">
        <v>40</v>
      </c>
      <c r="AB97" s="85" t="str">
        <f t="shared" si="37"/>
        <v>Verificata</v>
      </c>
    </row>
    <row r="98" spans="1:28" ht="12.75">
      <c r="A98" s="79" t="s">
        <v>248</v>
      </c>
      <c r="B98" s="80">
        <v>3.5</v>
      </c>
      <c r="C98" s="80">
        <v>20</v>
      </c>
      <c r="D98" s="80">
        <v>20</v>
      </c>
      <c r="E98" s="81">
        <f t="shared" si="26"/>
        <v>400</v>
      </c>
      <c r="F98" s="86">
        <f t="shared" si="27"/>
        <v>1333.3333333333333</v>
      </c>
      <c r="G98" s="82">
        <v>40</v>
      </c>
      <c r="H98" s="82">
        <f t="shared" si="28"/>
        <v>22.666666666666668</v>
      </c>
      <c r="I98" s="80">
        <v>-290.274</v>
      </c>
      <c r="J98" s="80">
        <v>-11.8499</v>
      </c>
      <c r="K98" s="83">
        <f t="shared" si="29"/>
        <v>4.082315329654051</v>
      </c>
      <c r="L98" s="84">
        <f t="shared" si="38"/>
        <v>3.3333333333333335</v>
      </c>
      <c r="M98" s="84">
        <f t="shared" si="39"/>
        <v>10</v>
      </c>
      <c r="N98" s="81" t="str">
        <f t="shared" si="30"/>
        <v>Media</v>
      </c>
      <c r="O98" s="85">
        <f t="shared" si="40"/>
        <v>7.256849999999999</v>
      </c>
      <c r="P98" s="85">
        <f t="shared" si="41"/>
        <v>-8.887425</v>
      </c>
      <c r="Q98" s="85">
        <f t="shared" si="31"/>
        <v>-1.6305750000000012</v>
      </c>
      <c r="R98" s="85" t="str">
        <f t="shared" si="32"/>
        <v>Verificata</v>
      </c>
      <c r="S98" s="85">
        <f t="shared" si="42"/>
        <v>5.917684670345949</v>
      </c>
      <c r="T98" s="85">
        <f t="shared" si="43"/>
        <v>16.35065154533547</v>
      </c>
      <c r="U98" s="85" t="str">
        <f t="shared" si="25"/>
        <v>Verificata</v>
      </c>
      <c r="V98" s="85">
        <f t="shared" si="33"/>
        <v>0.926784631933662</v>
      </c>
      <c r="W98" s="85">
        <f t="shared" si="34"/>
        <v>1.7671117052656864</v>
      </c>
      <c r="X98" s="85">
        <f t="shared" si="35"/>
        <v>13.602112062366102</v>
      </c>
      <c r="Y98" s="85">
        <v>5</v>
      </c>
      <c r="Z98" s="85">
        <f t="shared" si="36"/>
        <v>18.602112062366103</v>
      </c>
      <c r="AA98" s="85">
        <v>40</v>
      </c>
      <c r="AB98" s="85" t="str">
        <f t="shared" si="37"/>
        <v>Verificata</v>
      </c>
    </row>
    <row r="99" spans="1:28" ht="12.75">
      <c r="A99" s="79" t="s">
        <v>249</v>
      </c>
      <c r="B99" s="80">
        <v>3.5</v>
      </c>
      <c r="C99" s="80">
        <v>20</v>
      </c>
      <c r="D99" s="80">
        <v>20</v>
      </c>
      <c r="E99" s="81">
        <f t="shared" si="26"/>
        <v>400</v>
      </c>
      <c r="F99" s="86">
        <f t="shared" si="27"/>
        <v>1333.3333333333333</v>
      </c>
      <c r="G99" s="82">
        <v>40</v>
      </c>
      <c r="H99" s="82">
        <f t="shared" si="28"/>
        <v>22.666666666666668</v>
      </c>
      <c r="I99" s="80">
        <v>-140.841</v>
      </c>
      <c r="J99" s="80">
        <v>13.0855</v>
      </c>
      <c r="K99" s="83">
        <f t="shared" si="29"/>
        <v>9.290973509134414</v>
      </c>
      <c r="L99" s="84">
        <f t="shared" si="38"/>
        <v>3.3333333333333335</v>
      </c>
      <c r="M99" s="84">
        <f t="shared" si="39"/>
        <v>10</v>
      </c>
      <c r="N99" s="81" t="str">
        <f t="shared" si="30"/>
        <v>Media</v>
      </c>
      <c r="O99" s="85">
        <f t="shared" si="40"/>
        <v>3.5210250000000003</v>
      </c>
      <c r="P99" s="85">
        <f t="shared" si="41"/>
        <v>9.814125</v>
      </c>
      <c r="Q99" s="85">
        <f t="shared" si="31"/>
        <v>13.33515</v>
      </c>
      <c r="R99" s="85" t="str">
        <f t="shared" si="32"/>
        <v>Verificata</v>
      </c>
      <c r="S99" s="85">
        <f t="shared" si="42"/>
        <v>0.7090264908655861</v>
      </c>
      <c r="T99" s="85">
        <f t="shared" si="43"/>
        <v>66.21332292209092</v>
      </c>
      <c r="U99" s="85" t="str">
        <f t="shared" si="25"/>
        <v>Non Verificata</v>
      </c>
      <c r="V99" s="85">
        <f t="shared" si="33"/>
        <v>0.9197629464299402</v>
      </c>
      <c r="W99" s="85">
        <f t="shared" si="34"/>
        <v>1.770847882423563</v>
      </c>
      <c r="X99" s="85">
        <f t="shared" si="35"/>
        <v>14.323904588995925</v>
      </c>
      <c r="Y99" s="85">
        <v>5</v>
      </c>
      <c r="Z99" s="85">
        <f t="shared" si="36"/>
        <v>19.323904588995923</v>
      </c>
      <c r="AA99" s="85">
        <v>40</v>
      </c>
      <c r="AB99" s="85" t="str">
        <f t="shared" si="37"/>
        <v>Verificata</v>
      </c>
    </row>
    <row r="100" spans="1:28" ht="12.75">
      <c r="A100" s="79" t="s">
        <v>250</v>
      </c>
      <c r="B100" s="80">
        <v>3.5</v>
      </c>
      <c r="C100" s="80">
        <v>20</v>
      </c>
      <c r="D100" s="80">
        <v>20</v>
      </c>
      <c r="E100" s="81">
        <f t="shared" si="26"/>
        <v>400</v>
      </c>
      <c r="F100" s="86">
        <f t="shared" si="27"/>
        <v>1333.3333333333333</v>
      </c>
      <c r="G100" s="82">
        <v>40</v>
      </c>
      <c r="H100" s="82">
        <f t="shared" si="28"/>
        <v>22.666666666666668</v>
      </c>
      <c r="I100" s="80">
        <v>-140.93</v>
      </c>
      <c r="J100" s="80">
        <v>13.0082</v>
      </c>
      <c r="K100" s="83">
        <f t="shared" si="29"/>
        <v>9.230256155538209</v>
      </c>
      <c r="L100" s="84">
        <f t="shared" si="38"/>
        <v>3.3333333333333335</v>
      </c>
      <c r="M100" s="84">
        <f t="shared" si="39"/>
        <v>10</v>
      </c>
      <c r="N100" s="81" t="str">
        <f t="shared" si="30"/>
        <v>Media</v>
      </c>
      <c r="O100" s="85">
        <f t="shared" si="40"/>
        <v>3.5232500000000004</v>
      </c>
      <c r="P100" s="85">
        <f t="shared" si="41"/>
        <v>9.756150000000002</v>
      </c>
      <c r="Q100" s="85">
        <f t="shared" si="31"/>
        <v>13.279400000000003</v>
      </c>
      <c r="R100" s="85" t="str">
        <f t="shared" si="32"/>
        <v>Verificata</v>
      </c>
      <c r="S100" s="85">
        <f t="shared" si="42"/>
        <v>0.7697438444617912</v>
      </c>
      <c r="T100" s="85">
        <f t="shared" si="43"/>
        <v>61.028960484267316</v>
      </c>
      <c r="U100" s="85" t="str">
        <f t="shared" si="25"/>
        <v>Non Verificata</v>
      </c>
      <c r="V100" s="85">
        <f t="shared" si="33"/>
        <v>0.9201991065480141</v>
      </c>
      <c r="W100" s="85">
        <f t="shared" si="34"/>
        <v>1.7706137861246578</v>
      </c>
      <c r="X100" s="85">
        <f t="shared" si="35"/>
        <v>14.279646167721364</v>
      </c>
      <c r="Y100" s="85">
        <v>5</v>
      </c>
      <c r="Z100" s="85">
        <f t="shared" si="36"/>
        <v>19.279646167721364</v>
      </c>
      <c r="AA100" s="85">
        <v>40</v>
      </c>
      <c r="AB100" s="85" t="str">
        <f t="shared" si="37"/>
        <v>Verificata</v>
      </c>
    </row>
    <row r="101" spans="1:28" ht="12.75">
      <c r="A101" s="79" t="s">
        <v>251</v>
      </c>
      <c r="B101" s="80">
        <v>3.5</v>
      </c>
      <c r="C101" s="80">
        <v>20</v>
      </c>
      <c r="D101" s="80">
        <v>20</v>
      </c>
      <c r="E101" s="81">
        <f t="shared" si="26"/>
        <v>400</v>
      </c>
      <c r="F101" s="86">
        <f t="shared" si="27"/>
        <v>1333.3333333333333</v>
      </c>
      <c r="G101" s="82">
        <v>40</v>
      </c>
      <c r="H101" s="82">
        <f t="shared" si="28"/>
        <v>22.666666666666668</v>
      </c>
      <c r="I101" s="80">
        <v>-140.966</v>
      </c>
      <c r="J101" s="80">
        <v>-13.3092</v>
      </c>
      <c r="K101" s="83">
        <f t="shared" si="29"/>
        <v>9.44142559198672</v>
      </c>
      <c r="L101" s="84">
        <f t="shared" si="38"/>
        <v>3.3333333333333335</v>
      </c>
      <c r="M101" s="84">
        <f t="shared" si="39"/>
        <v>10</v>
      </c>
      <c r="N101" s="81" t="str">
        <f t="shared" si="30"/>
        <v>Media</v>
      </c>
      <c r="O101" s="85">
        <f t="shared" si="40"/>
        <v>3.52415</v>
      </c>
      <c r="P101" s="85">
        <f t="shared" si="41"/>
        <v>-9.981900000000001</v>
      </c>
      <c r="Q101" s="85">
        <f t="shared" si="31"/>
        <v>-6.457750000000001</v>
      </c>
      <c r="R101" s="85" t="str">
        <f t="shared" si="32"/>
        <v>Verificata</v>
      </c>
      <c r="S101" s="85">
        <f t="shared" si="42"/>
        <v>0.5585744080132802</v>
      </c>
      <c r="T101" s="85">
        <f t="shared" si="43"/>
        <v>84.12248393870115</v>
      </c>
      <c r="U101" s="85" t="str">
        <f t="shared" si="25"/>
        <v>Non Verificata</v>
      </c>
      <c r="V101" s="85">
        <f t="shared" si="33"/>
        <v>0.9185030604521974</v>
      </c>
      <c r="W101" s="85">
        <f t="shared" si="34"/>
        <v>1.7715256015148555</v>
      </c>
      <c r="X101" s="85">
        <f t="shared" si="35"/>
        <v>14.45134971429018</v>
      </c>
      <c r="Y101" s="85">
        <v>5</v>
      </c>
      <c r="Z101" s="85">
        <f t="shared" si="36"/>
        <v>19.45134971429018</v>
      </c>
      <c r="AA101" s="85">
        <v>40</v>
      </c>
      <c r="AB101" s="85" t="str">
        <f t="shared" si="37"/>
        <v>Verificata</v>
      </c>
    </row>
    <row r="102" spans="1:28" ht="12.75">
      <c r="A102" s="79" t="s">
        <v>252</v>
      </c>
      <c r="B102" s="80">
        <v>3.5</v>
      </c>
      <c r="C102" s="80">
        <v>20</v>
      </c>
      <c r="D102" s="80">
        <v>20</v>
      </c>
      <c r="E102" s="81">
        <f t="shared" si="26"/>
        <v>400</v>
      </c>
      <c r="F102" s="86">
        <f t="shared" si="27"/>
        <v>1333.3333333333333</v>
      </c>
      <c r="G102" s="82">
        <v>40</v>
      </c>
      <c r="H102" s="82">
        <f t="shared" si="28"/>
        <v>22.666666666666668</v>
      </c>
      <c r="I102" s="80">
        <v>-141.063</v>
      </c>
      <c r="J102" s="80">
        <v>-13.3865</v>
      </c>
      <c r="K102" s="83">
        <f t="shared" si="29"/>
        <v>9.48973153839065</v>
      </c>
      <c r="L102" s="84">
        <f t="shared" si="38"/>
        <v>3.3333333333333335</v>
      </c>
      <c r="M102" s="84">
        <f t="shared" si="39"/>
        <v>10</v>
      </c>
      <c r="N102" s="81" t="str">
        <f t="shared" si="30"/>
        <v>Media</v>
      </c>
      <c r="O102" s="85">
        <f t="shared" si="40"/>
        <v>3.526575</v>
      </c>
      <c r="P102" s="85">
        <f t="shared" si="41"/>
        <v>-10.039875</v>
      </c>
      <c r="Q102" s="85">
        <f t="shared" si="31"/>
        <v>-6.513300000000001</v>
      </c>
      <c r="R102" s="85" t="str">
        <f t="shared" si="32"/>
        <v>Verificata</v>
      </c>
      <c r="S102" s="85">
        <f t="shared" si="42"/>
        <v>0.5102684616093498</v>
      </c>
      <c r="T102" s="85">
        <f t="shared" si="43"/>
        <v>92.14953213392644</v>
      </c>
      <c r="U102" s="85" t="str">
        <f t="shared" si="25"/>
        <v>Non Verificata</v>
      </c>
      <c r="V102" s="85">
        <f t="shared" si="33"/>
        <v>0.918068506271938</v>
      </c>
      <c r="W102" s="85">
        <f t="shared" si="34"/>
        <v>1.7717598791343403</v>
      </c>
      <c r="X102" s="85">
        <f t="shared" si="35"/>
        <v>14.495172443320586</v>
      </c>
      <c r="Y102" s="85">
        <v>5</v>
      </c>
      <c r="Z102" s="85">
        <f t="shared" si="36"/>
        <v>19.495172443320584</v>
      </c>
      <c r="AA102" s="85">
        <v>40</v>
      </c>
      <c r="AB102" s="85" t="str">
        <f t="shared" si="37"/>
        <v>Verificata</v>
      </c>
    </row>
  </sheetData>
  <sheetProtection/>
  <mergeCells count="6">
    <mergeCell ref="A4:T4"/>
    <mergeCell ref="A53:T53"/>
    <mergeCell ref="A86:T86"/>
    <mergeCell ref="O1:R1"/>
    <mergeCell ref="S1:U1"/>
    <mergeCell ref="V1:A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2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8.00390625" style="87" customWidth="1"/>
    <col min="2" max="8" width="8.00390625" style="88" customWidth="1"/>
    <col min="9" max="9" width="8.28125" style="88" bestFit="1" customWidth="1"/>
    <col min="10" max="10" width="8.00390625" style="88" customWidth="1"/>
    <col min="11" max="11" width="9.00390625" style="88" customWidth="1"/>
    <col min="12" max="12" width="8.140625" style="88" bestFit="1" customWidth="1"/>
    <col min="13" max="18" width="9.00390625" style="88" customWidth="1"/>
    <col min="19" max="19" width="12.57421875" style="88" bestFit="1" customWidth="1"/>
    <col min="20" max="21" width="9.00390625" style="88" customWidth="1"/>
  </cols>
  <sheetData>
    <row r="1" spans="1:28" ht="12.7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15" t="s">
        <v>358</v>
      </c>
      <c r="P1" s="115"/>
      <c r="Q1" s="115"/>
      <c r="R1" s="115"/>
      <c r="S1" s="115" t="s">
        <v>359</v>
      </c>
      <c r="T1" s="115"/>
      <c r="U1" s="115"/>
      <c r="V1" s="115" t="s">
        <v>360</v>
      </c>
      <c r="W1" s="115"/>
      <c r="X1" s="115"/>
      <c r="Y1" s="115"/>
      <c r="Z1" s="115"/>
      <c r="AA1" s="115"/>
      <c r="AB1" s="115"/>
    </row>
    <row r="2" spans="1:28" ht="18">
      <c r="A2" s="75" t="s">
        <v>253</v>
      </c>
      <c r="B2" s="76" t="s">
        <v>69</v>
      </c>
      <c r="C2" s="76" t="s">
        <v>254</v>
      </c>
      <c r="D2" s="76" t="s">
        <v>255</v>
      </c>
      <c r="E2" s="76" t="s">
        <v>256</v>
      </c>
      <c r="F2" s="76" t="s">
        <v>257</v>
      </c>
      <c r="G2" s="77" t="s">
        <v>258</v>
      </c>
      <c r="H2" s="77" t="s">
        <v>259</v>
      </c>
      <c r="I2" s="76" t="s">
        <v>260</v>
      </c>
      <c r="J2" s="76" t="s">
        <v>70</v>
      </c>
      <c r="K2" s="76" t="s">
        <v>261</v>
      </c>
      <c r="L2" s="76" t="s">
        <v>262</v>
      </c>
      <c r="M2" s="76" t="s">
        <v>263</v>
      </c>
      <c r="N2" s="76"/>
      <c r="O2" s="77" t="s">
        <v>264</v>
      </c>
      <c r="P2" s="77" t="s">
        <v>265</v>
      </c>
      <c r="Q2" s="77" t="s">
        <v>266</v>
      </c>
      <c r="R2" s="77"/>
      <c r="S2" s="77" t="s">
        <v>267</v>
      </c>
      <c r="T2" s="77" t="s">
        <v>266</v>
      </c>
      <c r="U2" s="76"/>
      <c r="V2" s="78" t="s">
        <v>26</v>
      </c>
      <c r="W2" s="78" t="s">
        <v>55</v>
      </c>
      <c r="X2" s="78" t="s">
        <v>355</v>
      </c>
      <c r="Y2" s="78" t="s">
        <v>356</v>
      </c>
      <c r="Z2" s="78" t="s">
        <v>357</v>
      </c>
      <c r="AA2" s="78" t="s">
        <v>50</v>
      </c>
      <c r="AB2" s="78"/>
    </row>
    <row r="3" spans="1:28" ht="12.75">
      <c r="A3" s="73"/>
      <c r="B3" s="74" t="s">
        <v>76</v>
      </c>
      <c r="C3" s="74" t="s">
        <v>268</v>
      </c>
      <c r="D3" s="74" t="s">
        <v>268</v>
      </c>
      <c r="E3" s="74" t="s">
        <v>269</v>
      </c>
      <c r="F3" s="74" t="s">
        <v>270</v>
      </c>
      <c r="G3" s="78" t="s">
        <v>17</v>
      </c>
      <c r="H3" s="78" t="s">
        <v>17</v>
      </c>
      <c r="I3" s="74" t="s">
        <v>25</v>
      </c>
      <c r="J3" s="74" t="s">
        <v>271</v>
      </c>
      <c r="K3" s="74" t="s">
        <v>268</v>
      </c>
      <c r="L3" s="74" t="s">
        <v>268</v>
      </c>
      <c r="M3" s="74" t="s">
        <v>268</v>
      </c>
      <c r="N3" s="74"/>
      <c r="O3" s="78" t="s">
        <v>23</v>
      </c>
      <c r="P3" s="78" t="s">
        <v>23</v>
      </c>
      <c r="Q3" s="78" t="s">
        <v>23</v>
      </c>
      <c r="R3" s="78"/>
      <c r="S3" s="78" t="s">
        <v>268</v>
      </c>
      <c r="T3" s="78" t="s">
        <v>23</v>
      </c>
      <c r="U3" s="74"/>
      <c r="V3" s="78"/>
      <c r="W3" s="78"/>
      <c r="X3" s="78" t="s">
        <v>268</v>
      </c>
      <c r="Y3" s="78" t="s">
        <v>268</v>
      </c>
      <c r="Z3" s="78" t="s">
        <v>268</v>
      </c>
      <c r="AA3" s="78" t="s">
        <v>268</v>
      </c>
      <c r="AB3" s="78"/>
    </row>
    <row r="4" spans="1:28" ht="12.75">
      <c r="A4" s="113" t="s">
        <v>272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74"/>
      <c r="V4" s="78"/>
      <c r="W4" s="78"/>
      <c r="X4" s="78"/>
      <c r="Y4" s="78"/>
      <c r="Z4" s="78"/>
      <c r="AA4" s="78"/>
      <c r="AB4" s="78"/>
    </row>
    <row r="5" spans="1:28" ht="12.75">
      <c r="A5" s="79" t="s">
        <v>273</v>
      </c>
      <c r="B5" s="80">
        <v>3.5</v>
      </c>
      <c r="C5" s="80">
        <v>25</v>
      </c>
      <c r="D5" s="80">
        <v>35</v>
      </c>
      <c r="E5" s="81">
        <f>C5*D5</f>
        <v>875</v>
      </c>
      <c r="F5" s="81">
        <f>C5*D5^2/6</f>
        <v>5104.166666666667</v>
      </c>
      <c r="G5" s="82">
        <v>40</v>
      </c>
      <c r="H5" s="82">
        <f>0.85*G5/1.5</f>
        <v>22.666666666666668</v>
      </c>
      <c r="I5" s="80">
        <v>-1365.344</v>
      </c>
      <c r="J5" s="80">
        <v>34.6133</v>
      </c>
      <c r="K5" s="83">
        <f>ABS(J5*100/I5)</f>
        <v>2.535134002859353</v>
      </c>
      <c r="L5" s="81">
        <f aca="true" t="shared" si="0" ref="L5:L52">D5/6</f>
        <v>5.833333333333333</v>
      </c>
      <c r="M5" s="84">
        <f aca="true" t="shared" si="1" ref="M5:M52">D5/2</f>
        <v>17.5</v>
      </c>
      <c r="N5" s="81" t="str">
        <f>IF(K5&lt;=L5,"Piccola",IF(K5&lt;=M5,"Media","Grande"))</f>
        <v>Piccola</v>
      </c>
      <c r="O5" s="85">
        <f aca="true" t="shared" si="2" ref="O5:O52">ABS(I5*10/E5)</f>
        <v>15.603931428571428</v>
      </c>
      <c r="P5" s="85">
        <f aca="true" t="shared" si="3" ref="P5:P52">J5*1000/F5</f>
        <v>6.781381224489796</v>
      </c>
      <c r="Q5" s="85">
        <f>O5+P5</f>
        <v>22.385312653061224</v>
      </c>
      <c r="R5" s="85" t="str">
        <f>IF(Q5&lt;=H5,"Verificata","Non Verificata")</f>
        <v>Verificata</v>
      </c>
      <c r="S5" s="91">
        <f>M5-K5</f>
        <v>14.964865997140647</v>
      </c>
      <c r="T5" s="85">
        <f aca="true" t="shared" si="4" ref="T5:T52">2/3*ABS(I5)*1000/(C5*S5*100)</f>
        <v>24.3297690338758</v>
      </c>
      <c r="U5" s="85" t="str">
        <f>IF(T5&lt;=H5,"Verificata","Non Verificata")</f>
        <v>Non Verificata</v>
      </c>
      <c r="V5" s="85">
        <f>M5/(M5+ABS(J5)/15)</f>
        <v>0.8835013444366172</v>
      </c>
      <c r="W5" s="85">
        <f>(2/(V5*(1-V5/3)))^0.5</f>
        <v>1.7912781126827608</v>
      </c>
      <c r="X5" s="85">
        <f>W5*(ABS(J5)*1000/(M5*C5))^0.5</f>
        <v>15.932924343987596</v>
      </c>
      <c r="Y5" s="85">
        <v>5</v>
      </c>
      <c r="Z5" s="85">
        <f>X5+Y5</f>
        <v>20.932924343987594</v>
      </c>
      <c r="AA5" s="85">
        <v>40</v>
      </c>
      <c r="AB5" s="85" t="str">
        <f>IF(AA5&gt;=Z5,"Verificata","Non Verificata")</f>
        <v>Verificata</v>
      </c>
    </row>
    <row r="6" spans="1:28" ht="12.75">
      <c r="A6" s="79" t="s">
        <v>274</v>
      </c>
      <c r="B6" s="80">
        <v>3.5</v>
      </c>
      <c r="C6" s="80">
        <v>25</v>
      </c>
      <c r="D6" s="80">
        <v>35</v>
      </c>
      <c r="E6" s="81">
        <f aca="true" t="shared" si="5" ref="E6:E69">C6*D6</f>
        <v>875</v>
      </c>
      <c r="F6" s="81">
        <f aca="true" t="shared" si="6" ref="F6:F69">C6*D6^2/6</f>
        <v>5104.166666666667</v>
      </c>
      <c r="G6" s="82">
        <v>40</v>
      </c>
      <c r="H6" s="82">
        <f aca="true" t="shared" si="7" ref="H6:H69">0.85*G6/1.5</f>
        <v>22.666666666666668</v>
      </c>
      <c r="I6" s="80">
        <v>-1363.484</v>
      </c>
      <c r="J6" s="80">
        <v>33.6664</v>
      </c>
      <c r="K6" s="83">
        <f aca="true" t="shared" si="8" ref="K6:K69">ABS(J6*100/I6)</f>
        <v>2.4691452191591545</v>
      </c>
      <c r="L6" s="81">
        <f t="shared" si="0"/>
        <v>5.833333333333333</v>
      </c>
      <c r="M6" s="84">
        <f t="shared" si="1"/>
        <v>17.5</v>
      </c>
      <c r="N6" s="81" t="str">
        <f aca="true" t="shared" si="9" ref="N6:N69">IF(K6&lt;=L6,"Piccola",IF(K6&lt;=M6,"Media","Grande"))</f>
        <v>Piccola</v>
      </c>
      <c r="O6" s="85">
        <f t="shared" si="2"/>
        <v>15.582674285714285</v>
      </c>
      <c r="P6" s="85">
        <f t="shared" si="3"/>
        <v>6.59586612244898</v>
      </c>
      <c r="Q6" s="85">
        <f aca="true" t="shared" si="10" ref="Q6:Q69">O6+P6</f>
        <v>22.178540408163265</v>
      </c>
      <c r="R6" s="85" t="str">
        <f aca="true" t="shared" si="11" ref="R6:R69">IF(Q6&lt;=H6,"Verificata","Non Verificata")</f>
        <v>Verificata</v>
      </c>
      <c r="S6" s="85">
        <f aca="true" t="shared" si="12" ref="S6:S52">M6-K6</f>
        <v>15.030854780840846</v>
      </c>
      <c r="T6" s="85">
        <f t="shared" si="4"/>
        <v>24.18995716709288</v>
      </c>
      <c r="U6" s="85" t="str">
        <f aca="true" t="shared" si="13" ref="U6:U52">IF(T6&lt;=H6,"Verificata","Non Verificata")</f>
        <v>Non Verificata</v>
      </c>
      <c r="V6" s="85">
        <f aca="true" t="shared" si="14" ref="V6:V69">M6/(M6+ABS(J6)/15)</f>
        <v>0.8863260653470482</v>
      </c>
      <c r="W6" s="85">
        <f aca="true" t="shared" si="15" ref="W6:W69">(2/(V6*(1-V6/3)))^0.5</f>
        <v>1.7896160605950784</v>
      </c>
      <c r="X6" s="85">
        <f aca="true" t="shared" si="16" ref="X6:X69">W6*(ABS(J6)*1000/(M6*C6))^0.5</f>
        <v>15.69889842414633</v>
      </c>
      <c r="Y6" s="85">
        <v>5</v>
      </c>
      <c r="Z6" s="85">
        <f aca="true" t="shared" si="17" ref="Z6:Z69">X6+Y6</f>
        <v>20.69889842414633</v>
      </c>
      <c r="AA6" s="85">
        <v>40</v>
      </c>
      <c r="AB6" s="85" t="str">
        <f aca="true" t="shared" si="18" ref="AB6:AB69">IF(AA6&gt;=Z6,"Verificata","Non Verificata")</f>
        <v>Verificata</v>
      </c>
    </row>
    <row r="7" spans="1:28" ht="12.75">
      <c r="A7" s="79" t="s">
        <v>275</v>
      </c>
      <c r="B7" s="80">
        <v>3.5</v>
      </c>
      <c r="C7" s="80">
        <v>25</v>
      </c>
      <c r="D7" s="80">
        <v>35</v>
      </c>
      <c r="E7" s="81">
        <f t="shared" si="5"/>
        <v>875</v>
      </c>
      <c r="F7" s="81">
        <f t="shared" si="6"/>
        <v>5104.166666666667</v>
      </c>
      <c r="G7" s="82">
        <v>40</v>
      </c>
      <c r="H7" s="82">
        <f t="shared" si="7"/>
        <v>22.666666666666668</v>
      </c>
      <c r="I7" s="80">
        <v>-1351.412</v>
      </c>
      <c r="J7" s="80">
        <v>-7.2933</v>
      </c>
      <c r="K7" s="83">
        <f t="shared" si="8"/>
        <v>0.5396799791625352</v>
      </c>
      <c r="L7" s="81">
        <f t="shared" si="0"/>
        <v>5.833333333333333</v>
      </c>
      <c r="M7" s="84">
        <f t="shared" si="1"/>
        <v>17.5</v>
      </c>
      <c r="N7" s="81" t="str">
        <f t="shared" si="9"/>
        <v>Piccola</v>
      </c>
      <c r="O7" s="85">
        <f t="shared" si="2"/>
        <v>15.444708571428572</v>
      </c>
      <c r="P7" s="85">
        <f t="shared" si="3"/>
        <v>-1.4288914285714285</v>
      </c>
      <c r="Q7" s="85">
        <f t="shared" si="10"/>
        <v>14.015817142857143</v>
      </c>
      <c r="R7" s="85" t="str">
        <f t="shared" si="11"/>
        <v>Verificata</v>
      </c>
      <c r="S7" s="85">
        <f t="shared" si="12"/>
        <v>16.960320020837464</v>
      </c>
      <c r="T7" s="85">
        <f t="shared" si="4"/>
        <v>21.248215416370353</v>
      </c>
      <c r="U7" s="85" t="str">
        <f t="shared" si="13"/>
        <v>Verificata</v>
      </c>
      <c r="V7" s="85">
        <f t="shared" si="14"/>
        <v>0.9729670825776623</v>
      </c>
      <c r="W7" s="85">
        <f t="shared" si="15"/>
        <v>1.7441994723919498</v>
      </c>
      <c r="X7" s="85">
        <f t="shared" si="16"/>
        <v>7.1214619980912195</v>
      </c>
      <c r="Y7" s="85">
        <v>5</v>
      </c>
      <c r="Z7" s="85">
        <f t="shared" si="17"/>
        <v>12.12146199809122</v>
      </c>
      <c r="AA7" s="85">
        <v>40</v>
      </c>
      <c r="AB7" s="85" t="str">
        <f t="shared" si="18"/>
        <v>Verificata</v>
      </c>
    </row>
    <row r="8" spans="1:28" ht="12.75">
      <c r="A8" s="79" t="s">
        <v>276</v>
      </c>
      <c r="B8" s="80">
        <v>3.5</v>
      </c>
      <c r="C8" s="80">
        <v>25</v>
      </c>
      <c r="D8" s="80">
        <v>35</v>
      </c>
      <c r="E8" s="81">
        <f t="shared" si="5"/>
        <v>875</v>
      </c>
      <c r="F8" s="81">
        <f t="shared" si="6"/>
        <v>5104.166666666667</v>
      </c>
      <c r="G8" s="82">
        <v>40</v>
      </c>
      <c r="H8" s="82">
        <f t="shared" si="7"/>
        <v>22.666666666666668</v>
      </c>
      <c r="I8" s="80">
        <v>-1354.402</v>
      </c>
      <c r="J8" s="80">
        <v>-9.1773</v>
      </c>
      <c r="K8" s="83">
        <f t="shared" si="8"/>
        <v>0.6775905528786874</v>
      </c>
      <c r="L8" s="81">
        <f t="shared" si="0"/>
        <v>5.833333333333333</v>
      </c>
      <c r="M8" s="84">
        <f t="shared" si="1"/>
        <v>17.5</v>
      </c>
      <c r="N8" s="81" t="str">
        <f t="shared" si="9"/>
        <v>Piccola</v>
      </c>
      <c r="O8" s="85">
        <f t="shared" si="2"/>
        <v>15.47888</v>
      </c>
      <c r="P8" s="85">
        <f t="shared" si="3"/>
        <v>-1.7980016326530612</v>
      </c>
      <c r="Q8" s="85">
        <f t="shared" si="10"/>
        <v>13.680878367346939</v>
      </c>
      <c r="R8" s="85" t="str">
        <f t="shared" si="11"/>
        <v>Verificata</v>
      </c>
      <c r="S8" s="85">
        <f t="shared" si="12"/>
        <v>16.822409447121313</v>
      </c>
      <c r="T8" s="85">
        <f t="shared" si="4"/>
        <v>21.46980596340624</v>
      </c>
      <c r="U8" s="85" t="str">
        <f t="shared" si="13"/>
        <v>Verificata</v>
      </c>
      <c r="V8" s="85">
        <f t="shared" si="14"/>
        <v>0.966219849799744</v>
      </c>
      <c r="W8" s="85">
        <f t="shared" si="15"/>
        <v>1.7473730989605258</v>
      </c>
      <c r="X8" s="85">
        <f t="shared" si="16"/>
        <v>8.00302329626943</v>
      </c>
      <c r="Y8" s="85">
        <v>5</v>
      </c>
      <c r="Z8" s="85">
        <f t="shared" si="17"/>
        <v>13.00302329626943</v>
      </c>
      <c r="AA8" s="85">
        <v>40</v>
      </c>
      <c r="AB8" s="85" t="str">
        <f t="shared" si="18"/>
        <v>Verificata</v>
      </c>
    </row>
    <row r="9" spans="1:28" ht="12.75">
      <c r="A9" s="79" t="s">
        <v>277</v>
      </c>
      <c r="B9" s="80">
        <v>3.5</v>
      </c>
      <c r="C9" s="80">
        <v>25</v>
      </c>
      <c r="D9" s="80">
        <v>35</v>
      </c>
      <c r="E9" s="81">
        <f t="shared" si="5"/>
        <v>875</v>
      </c>
      <c r="F9" s="81">
        <f t="shared" si="6"/>
        <v>5104.166666666667</v>
      </c>
      <c r="G9" s="82">
        <v>40</v>
      </c>
      <c r="H9" s="82">
        <f t="shared" si="7"/>
        <v>22.666666666666668</v>
      </c>
      <c r="I9" s="80">
        <v>-1283.986</v>
      </c>
      <c r="J9" s="80">
        <v>-0.3794</v>
      </c>
      <c r="K9" s="83">
        <f t="shared" si="8"/>
        <v>0.02954860878545405</v>
      </c>
      <c r="L9" s="81">
        <f t="shared" si="0"/>
        <v>5.833333333333333</v>
      </c>
      <c r="M9" s="84">
        <f t="shared" si="1"/>
        <v>17.5</v>
      </c>
      <c r="N9" s="81" t="str">
        <f t="shared" si="9"/>
        <v>Piccola</v>
      </c>
      <c r="O9" s="85">
        <f t="shared" si="2"/>
        <v>14.674125714285715</v>
      </c>
      <c r="P9" s="85">
        <f t="shared" si="3"/>
        <v>-0.07433142857142858</v>
      </c>
      <c r="Q9" s="85">
        <f t="shared" si="10"/>
        <v>14.599794285714287</v>
      </c>
      <c r="R9" s="85" t="str">
        <f t="shared" si="11"/>
        <v>Verificata</v>
      </c>
      <c r="S9" s="85">
        <f t="shared" si="12"/>
        <v>17.470451391214546</v>
      </c>
      <c r="T9" s="85">
        <f t="shared" si="4"/>
        <v>19.598593018543827</v>
      </c>
      <c r="U9" s="85" t="str">
        <f t="shared" si="13"/>
        <v>Verificata</v>
      </c>
      <c r="V9" s="85">
        <f t="shared" si="14"/>
        <v>0.9985567526401841</v>
      </c>
      <c r="W9" s="85">
        <f t="shared" si="15"/>
        <v>1.7326769933695045</v>
      </c>
      <c r="X9" s="85">
        <f t="shared" si="16"/>
        <v>1.6135307388887397</v>
      </c>
      <c r="Y9" s="85">
        <v>5</v>
      </c>
      <c r="Z9" s="85">
        <f t="shared" si="17"/>
        <v>6.613530738888739</v>
      </c>
      <c r="AA9" s="85">
        <v>40</v>
      </c>
      <c r="AB9" s="85" t="str">
        <f t="shared" si="18"/>
        <v>Verificata</v>
      </c>
    </row>
    <row r="10" spans="1:28" ht="12.75">
      <c r="A10" s="79" t="s">
        <v>278</v>
      </c>
      <c r="B10" s="80">
        <v>3.5</v>
      </c>
      <c r="C10" s="80">
        <v>25</v>
      </c>
      <c r="D10" s="80">
        <v>35</v>
      </c>
      <c r="E10" s="81">
        <f t="shared" si="5"/>
        <v>875</v>
      </c>
      <c r="F10" s="81">
        <f t="shared" si="6"/>
        <v>5104.166666666667</v>
      </c>
      <c r="G10" s="82">
        <v>40</v>
      </c>
      <c r="H10" s="82">
        <f t="shared" si="7"/>
        <v>22.666666666666668</v>
      </c>
      <c r="I10" s="80">
        <v>-1293.462</v>
      </c>
      <c r="J10" s="80">
        <v>-2.1762</v>
      </c>
      <c r="K10" s="83">
        <f t="shared" si="8"/>
        <v>0.1682461487078863</v>
      </c>
      <c r="L10" s="81">
        <f t="shared" si="0"/>
        <v>5.833333333333333</v>
      </c>
      <c r="M10" s="84">
        <f t="shared" si="1"/>
        <v>17.5</v>
      </c>
      <c r="N10" s="81" t="str">
        <f t="shared" si="9"/>
        <v>Piccola</v>
      </c>
      <c r="O10" s="85">
        <f t="shared" si="2"/>
        <v>14.782422857142857</v>
      </c>
      <c r="P10" s="85">
        <f t="shared" si="3"/>
        <v>-0.4263575510204082</v>
      </c>
      <c r="Q10" s="85">
        <f t="shared" si="10"/>
        <v>14.35606530612245</v>
      </c>
      <c r="R10" s="85" t="str">
        <f t="shared" si="11"/>
        <v>Verificata</v>
      </c>
      <c r="S10" s="85">
        <f t="shared" si="12"/>
        <v>17.331753851292113</v>
      </c>
      <c r="T10" s="85">
        <f t="shared" si="4"/>
        <v>19.901228863476234</v>
      </c>
      <c r="U10" s="85" t="str">
        <f t="shared" si="13"/>
        <v>Verificata</v>
      </c>
      <c r="V10" s="85">
        <f t="shared" si="14"/>
        <v>0.991777878026056</v>
      </c>
      <c r="W10" s="85">
        <f t="shared" si="15"/>
        <v>1.735651561249606</v>
      </c>
      <c r="X10" s="85">
        <f t="shared" si="16"/>
        <v>3.8709977385264986</v>
      </c>
      <c r="Y10" s="85">
        <v>5</v>
      </c>
      <c r="Z10" s="85">
        <f t="shared" si="17"/>
        <v>8.870997738526498</v>
      </c>
      <c r="AA10" s="85">
        <v>40</v>
      </c>
      <c r="AB10" s="85" t="str">
        <f t="shared" si="18"/>
        <v>Verificata</v>
      </c>
    </row>
    <row r="11" spans="1:28" ht="12.75">
      <c r="A11" s="79" t="s">
        <v>279</v>
      </c>
      <c r="B11" s="80">
        <v>3.5</v>
      </c>
      <c r="C11" s="80">
        <v>25</v>
      </c>
      <c r="D11" s="80">
        <v>35</v>
      </c>
      <c r="E11" s="81">
        <f t="shared" si="5"/>
        <v>875</v>
      </c>
      <c r="F11" s="81">
        <f t="shared" si="6"/>
        <v>5104.166666666667</v>
      </c>
      <c r="G11" s="82">
        <v>40</v>
      </c>
      <c r="H11" s="82">
        <f t="shared" si="7"/>
        <v>22.666666666666668</v>
      </c>
      <c r="I11" s="80">
        <v>-1280.463</v>
      </c>
      <c r="J11" s="80">
        <v>-1.7581</v>
      </c>
      <c r="K11" s="83">
        <f t="shared" si="8"/>
        <v>0.13730189782914462</v>
      </c>
      <c r="L11" s="81">
        <f t="shared" si="0"/>
        <v>5.833333333333333</v>
      </c>
      <c r="M11" s="84">
        <f t="shared" si="1"/>
        <v>17.5</v>
      </c>
      <c r="N11" s="81" t="str">
        <f t="shared" si="9"/>
        <v>Piccola</v>
      </c>
      <c r="O11" s="85">
        <f t="shared" si="2"/>
        <v>14.633862857142857</v>
      </c>
      <c r="P11" s="85">
        <f t="shared" si="3"/>
        <v>-0.344444081632653</v>
      </c>
      <c r="Q11" s="85">
        <f t="shared" si="10"/>
        <v>14.289418775510203</v>
      </c>
      <c r="R11" s="85" t="str">
        <f t="shared" si="11"/>
        <v>Verificata</v>
      </c>
      <c r="S11" s="85">
        <f t="shared" si="12"/>
        <v>17.362698102170857</v>
      </c>
      <c r="T11" s="85">
        <f t="shared" si="4"/>
        <v>19.666113987048337</v>
      </c>
      <c r="U11" s="85" t="str">
        <f t="shared" si="13"/>
        <v>Verificata</v>
      </c>
      <c r="V11" s="85">
        <f t="shared" si="14"/>
        <v>0.9933470345847487</v>
      </c>
      <c r="W11" s="85">
        <f t="shared" si="15"/>
        <v>1.7349580956644208</v>
      </c>
      <c r="X11" s="85">
        <f t="shared" si="16"/>
        <v>3.477937297949284</v>
      </c>
      <c r="Y11" s="85">
        <v>5</v>
      </c>
      <c r="Z11" s="85">
        <f t="shared" si="17"/>
        <v>8.477937297949284</v>
      </c>
      <c r="AA11" s="85">
        <v>40</v>
      </c>
      <c r="AB11" s="85" t="str">
        <f t="shared" si="18"/>
        <v>Verificata</v>
      </c>
    </row>
    <row r="12" spans="1:28" ht="12.75">
      <c r="A12" s="79" t="s">
        <v>280</v>
      </c>
      <c r="B12" s="80">
        <v>3.5</v>
      </c>
      <c r="C12" s="80">
        <v>25</v>
      </c>
      <c r="D12" s="80">
        <v>35</v>
      </c>
      <c r="E12" s="81">
        <f t="shared" si="5"/>
        <v>875</v>
      </c>
      <c r="F12" s="81">
        <f t="shared" si="6"/>
        <v>5104.166666666667</v>
      </c>
      <c r="G12" s="82">
        <v>40</v>
      </c>
      <c r="H12" s="82">
        <f t="shared" si="7"/>
        <v>22.666666666666668</v>
      </c>
      <c r="I12" s="80">
        <v>-1296.72</v>
      </c>
      <c r="J12" s="80">
        <v>-3.7945</v>
      </c>
      <c r="K12" s="83">
        <f t="shared" si="8"/>
        <v>0.29262292553519653</v>
      </c>
      <c r="L12" s="81">
        <f t="shared" si="0"/>
        <v>5.833333333333333</v>
      </c>
      <c r="M12" s="84">
        <f t="shared" si="1"/>
        <v>17.5</v>
      </c>
      <c r="N12" s="81" t="str">
        <f t="shared" si="9"/>
        <v>Piccola</v>
      </c>
      <c r="O12" s="85">
        <f t="shared" si="2"/>
        <v>14.819657142857144</v>
      </c>
      <c r="P12" s="85">
        <f t="shared" si="3"/>
        <v>-0.7434122448979591</v>
      </c>
      <c r="Q12" s="85">
        <f t="shared" si="10"/>
        <v>14.076244897959185</v>
      </c>
      <c r="R12" s="85" t="str">
        <f t="shared" si="11"/>
        <v>Verificata</v>
      </c>
      <c r="S12" s="85">
        <f t="shared" si="12"/>
        <v>17.207377074464805</v>
      </c>
      <c r="T12" s="85">
        <f t="shared" si="4"/>
        <v>20.09556706426479</v>
      </c>
      <c r="U12" s="85" t="str">
        <f t="shared" si="13"/>
        <v>Verificata</v>
      </c>
      <c r="V12" s="85">
        <f t="shared" si="14"/>
        <v>0.9857507383742437</v>
      </c>
      <c r="W12" s="85">
        <f t="shared" si="15"/>
        <v>1.738342960020073</v>
      </c>
      <c r="X12" s="85">
        <f t="shared" si="16"/>
        <v>5.119454800864984</v>
      </c>
      <c r="Y12" s="85">
        <v>5</v>
      </c>
      <c r="Z12" s="85">
        <f t="shared" si="17"/>
        <v>10.119454800864984</v>
      </c>
      <c r="AA12" s="85">
        <v>40</v>
      </c>
      <c r="AB12" s="85" t="str">
        <f t="shared" si="18"/>
        <v>Verificata</v>
      </c>
    </row>
    <row r="13" spans="1:28" ht="12.75">
      <c r="A13" s="79" t="s">
        <v>281</v>
      </c>
      <c r="B13" s="80">
        <v>3.5</v>
      </c>
      <c r="C13" s="80">
        <v>25</v>
      </c>
      <c r="D13" s="80">
        <v>35</v>
      </c>
      <c r="E13" s="81">
        <f t="shared" si="5"/>
        <v>875</v>
      </c>
      <c r="F13" s="81">
        <f t="shared" si="6"/>
        <v>5104.166666666667</v>
      </c>
      <c r="G13" s="82">
        <v>40</v>
      </c>
      <c r="H13" s="82">
        <f t="shared" si="7"/>
        <v>22.666666666666668</v>
      </c>
      <c r="I13" s="80">
        <v>-1351.609</v>
      </c>
      <c r="J13" s="80">
        <v>5.2741</v>
      </c>
      <c r="K13" s="83">
        <f t="shared" si="8"/>
        <v>0.3902090027515354</v>
      </c>
      <c r="L13" s="81">
        <f t="shared" si="0"/>
        <v>5.833333333333333</v>
      </c>
      <c r="M13" s="84">
        <f t="shared" si="1"/>
        <v>17.5</v>
      </c>
      <c r="N13" s="81" t="str">
        <f t="shared" si="9"/>
        <v>Piccola</v>
      </c>
      <c r="O13" s="85">
        <f t="shared" si="2"/>
        <v>15.44696</v>
      </c>
      <c r="P13" s="85">
        <f t="shared" si="3"/>
        <v>1.0332930612244897</v>
      </c>
      <c r="Q13" s="85">
        <f t="shared" si="10"/>
        <v>16.48025306122449</v>
      </c>
      <c r="R13" s="85" t="str">
        <f t="shared" si="11"/>
        <v>Verificata</v>
      </c>
      <c r="S13" s="85">
        <f t="shared" si="12"/>
        <v>17.109790997248464</v>
      </c>
      <c r="T13" s="85">
        <f t="shared" si="4"/>
        <v>21.065661569134864</v>
      </c>
      <c r="U13" s="85" t="str">
        <f t="shared" si="13"/>
        <v>Verificata</v>
      </c>
      <c r="V13" s="85">
        <f t="shared" si="14"/>
        <v>0.9803039203567485</v>
      </c>
      <c r="W13" s="85">
        <f t="shared" si="15"/>
        <v>1.7408134929759924</v>
      </c>
      <c r="X13" s="85">
        <f t="shared" si="16"/>
        <v>6.044180084855331</v>
      </c>
      <c r="Y13" s="85">
        <v>5</v>
      </c>
      <c r="Z13" s="85">
        <f t="shared" si="17"/>
        <v>11.04418008485533</v>
      </c>
      <c r="AA13" s="85">
        <v>40</v>
      </c>
      <c r="AB13" s="85" t="str">
        <f t="shared" si="18"/>
        <v>Verificata</v>
      </c>
    </row>
    <row r="14" spans="1:28" ht="12.75">
      <c r="A14" s="79" t="s">
        <v>282</v>
      </c>
      <c r="B14" s="80">
        <v>3.5</v>
      </c>
      <c r="C14" s="80">
        <v>25</v>
      </c>
      <c r="D14" s="80">
        <v>35</v>
      </c>
      <c r="E14" s="81">
        <f t="shared" si="5"/>
        <v>875</v>
      </c>
      <c r="F14" s="81">
        <f t="shared" si="6"/>
        <v>5104.166666666667</v>
      </c>
      <c r="G14" s="82">
        <v>40</v>
      </c>
      <c r="H14" s="82">
        <f t="shared" si="7"/>
        <v>22.666666666666668</v>
      </c>
      <c r="I14" s="80">
        <v>-1357.081</v>
      </c>
      <c r="J14" s="80">
        <v>3.3824</v>
      </c>
      <c r="K14" s="83">
        <f t="shared" si="8"/>
        <v>0.24924083381905726</v>
      </c>
      <c r="L14" s="81">
        <f t="shared" si="0"/>
        <v>5.833333333333333</v>
      </c>
      <c r="M14" s="84">
        <f t="shared" si="1"/>
        <v>17.5</v>
      </c>
      <c r="N14" s="81" t="str">
        <f t="shared" si="9"/>
        <v>Piccola</v>
      </c>
      <c r="O14" s="85">
        <f t="shared" si="2"/>
        <v>15.509497142857143</v>
      </c>
      <c r="P14" s="85">
        <f t="shared" si="3"/>
        <v>0.6626742857142857</v>
      </c>
      <c r="Q14" s="85">
        <f t="shared" si="10"/>
        <v>16.172171428571428</v>
      </c>
      <c r="R14" s="85" t="str">
        <f t="shared" si="11"/>
        <v>Verificata</v>
      </c>
      <c r="S14" s="85">
        <f t="shared" si="12"/>
        <v>17.25075916618094</v>
      </c>
      <c r="T14" s="85">
        <f t="shared" si="4"/>
        <v>20.97810671289913</v>
      </c>
      <c r="U14" s="85" t="str">
        <f t="shared" si="13"/>
        <v>Verificata</v>
      </c>
      <c r="V14" s="85">
        <f t="shared" si="14"/>
        <v>0.9872785863223741</v>
      </c>
      <c r="W14" s="85">
        <f t="shared" si="15"/>
        <v>1.7376565145910325</v>
      </c>
      <c r="X14" s="85">
        <f t="shared" si="16"/>
        <v>4.83156011013744</v>
      </c>
      <c r="Y14" s="85">
        <v>5</v>
      </c>
      <c r="Z14" s="85">
        <f t="shared" si="17"/>
        <v>9.83156011013744</v>
      </c>
      <c r="AA14" s="85">
        <v>40</v>
      </c>
      <c r="AB14" s="85" t="str">
        <f t="shared" si="18"/>
        <v>Verificata</v>
      </c>
    </row>
    <row r="15" spans="1:28" ht="12.75">
      <c r="A15" s="79" t="s">
        <v>283</v>
      </c>
      <c r="B15" s="80">
        <v>3.5</v>
      </c>
      <c r="C15" s="80">
        <v>25</v>
      </c>
      <c r="D15" s="80">
        <v>35</v>
      </c>
      <c r="E15" s="81">
        <f t="shared" si="5"/>
        <v>875</v>
      </c>
      <c r="F15" s="81">
        <f t="shared" si="6"/>
        <v>5104.166666666667</v>
      </c>
      <c r="G15" s="82">
        <v>40</v>
      </c>
      <c r="H15" s="82">
        <f t="shared" si="7"/>
        <v>22.666666666666668</v>
      </c>
      <c r="I15" s="80">
        <v>-1371.595</v>
      </c>
      <c r="J15" s="80">
        <v>-38.2136</v>
      </c>
      <c r="K15" s="83">
        <f t="shared" si="8"/>
        <v>2.7860702321020416</v>
      </c>
      <c r="L15" s="81">
        <f t="shared" si="0"/>
        <v>5.833333333333333</v>
      </c>
      <c r="M15" s="84">
        <f t="shared" si="1"/>
        <v>17.5</v>
      </c>
      <c r="N15" s="81" t="str">
        <f t="shared" si="9"/>
        <v>Piccola</v>
      </c>
      <c r="O15" s="85">
        <f t="shared" si="2"/>
        <v>15.67537142857143</v>
      </c>
      <c r="P15" s="85">
        <f t="shared" si="3"/>
        <v>-7.486746122448979</v>
      </c>
      <c r="Q15" s="85">
        <f t="shared" si="10"/>
        <v>8.18862530612245</v>
      </c>
      <c r="R15" s="85" t="str">
        <f t="shared" si="11"/>
        <v>Verificata</v>
      </c>
      <c r="S15" s="85">
        <f t="shared" si="12"/>
        <v>14.713929767897959</v>
      </c>
      <c r="T15" s="85">
        <f t="shared" si="4"/>
        <v>24.857986441165345</v>
      </c>
      <c r="U15" s="85" t="str">
        <f t="shared" si="13"/>
        <v>Non Verificata</v>
      </c>
      <c r="V15" s="85">
        <f t="shared" si="14"/>
        <v>0.8729236057165356</v>
      </c>
      <c r="W15" s="85">
        <f t="shared" si="15"/>
        <v>1.797612015352698</v>
      </c>
      <c r="X15" s="85">
        <f t="shared" si="16"/>
        <v>16.800256416241005</v>
      </c>
      <c r="Y15" s="85">
        <v>5</v>
      </c>
      <c r="Z15" s="85">
        <f t="shared" si="17"/>
        <v>21.800256416241005</v>
      </c>
      <c r="AA15" s="85">
        <v>40</v>
      </c>
      <c r="AB15" s="85" t="str">
        <f t="shared" si="18"/>
        <v>Verificata</v>
      </c>
    </row>
    <row r="16" spans="1:28" ht="12.75">
      <c r="A16" s="79" t="s">
        <v>284</v>
      </c>
      <c r="B16" s="80">
        <v>3.5</v>
      </c>
      <c r="C16" s="80">
        <v>25</v>
      </c>
      <c r="D16" s="80">
        <v>35</v>
      </c>
      <c r="E16" s="81">
        <f t="shared" si="5"/>
        <v>875</v>
      </c>
      <c r="F16" s="81">
        <f t="shared" si="6"/>
        <v>5104.166666666667</v>
      </c>
      <c r="G16" s="82">
        <v>40</v>
      </c>
      <c r="H16" s="82">
        <f t="shared" si="7"/>
        <v>22.666666666666668</v>
      </c>
      <c r="I16" s="80">
        <v>-1374.033</v>
      </c>
      <c r="J16" s="80">
        <v>-40.4421</v>
      </c>
      <c r="K16" s="83">
        <f t="shared" si="8"/>
        <v>2.9433135885382673</v>
      </c>
      <c r="L16" s="81">
        <f t="shared" si="0"/>
        <v>5.833333333333333</v>
      </c>
      <c r="M16" s="84">
        <f t="shared" si="1"/>
        <v>17.5</v>
      </c>
      <c r="N16" s="81" t="str">
        <f t="shared" si="9"/>
        <v>Piccola</v>
      </c>
      <c r="O16" s="85">
        <f t="shared" si="2"/>
        <v>15.703234285714284</v>
      </c>
      <c r="P16" s="85">
        <f t="shared" si="3"/>
        <v>-7.9233502040816335</v>
      </c>
      <c r="Q16" s="85">
        <f t="shared" si="10"/>
        <v>7.779884081632651</v>
      </c>
      <c r="R16" s="85" t="str">
        <f t="shared" si="11"/>
        <v>Verificata</v>
      </c>
      <c r="S16" s="85">
        <f t="shared" si="12"/>
        <v>14.556686411461733</v>
      </c>
      <c r="T16" s="85">
        <f t="shared" si="4"/>
        <v>25.17116805590418</v>
      </c>
      <c r="U16" s="85" t="str">
        <f t="shared" si="13"/>
        <v>Non Verificata</v>
      </c>
      <c r="V16" s="85">
        <f t="shared" si="14"/>
        <v>0.8665022127990795</v>
      </c>
      <c r="W16" s="85">
        <f t="shared" si="15"/>
        <v>1.8015432333194064</v>
      </c>
      <c r="X16" s="85">
        <f t="shared" si="16"/>
        <v>17.320981962402623</v>
      </c>
      <c r="Y16" s="85">
        <v>5</v>
      </c>
      <c r="Z16" s="85">
        <f t="shared" si="17"/>
        <v>22.320981962402623</v>
      </c>
      <c r="AA16" s="85">
        <v>40</v>
      </c>
      <c r="AB16" s="85" t="str">
        <f t="shared" si="18"/>
        <v>Verificata</v>
      </c>
    </row>
    <row r="17" spans="1:28" ht="12.75">
      <c r="A17" s="79" t="s">
        <v>285</v>
      </c>
      <c r="B17" s="80">
        <v>3.5</v>
      </c>
      <c r="C17" s="80">
        <v>25</v>
      </c>
      <c r="D17" s="80">
        <v>35</v>
      </c>
      <c r="E17" s="81">
        <f t="shared" si="5"/>
        <v>875</v>
      </c>
      <c r="F17" s="81">
        <f t="shared" si="6"/>
        <v>5104.166666666667</v>
      </c>
      <c r="G17" s="82">
        <v>40</v>
      </c>
      <c r="H17" s="82">
        <f t="shared" si="7"/>
        <v>22.666666666666668</v>
      </c>
      <c r="I17" s="80">
        <v>-1024.099</v>
      </c>
      <c r="J17" s="80">
        <v>48.6795</v>
      </c>
      <c r="K17" s="83">
        <f t="shared" si="8"/>
        <v>4.753397864854863</v>
      </c>
      <c r="L17" s="81">
        <f t="shared" si="0"/>
        <v>5.833333333333333</v>
      </c>
      <c r="M17" s="84">
        <f t="shared" si="1"/>
        <v>17.5</v>
      </c>
      <c r="N17" s="81" t="str">
        <f t="shared" si="9"/>
        <v>Piccola</v>
      </c>
      <c r="O17" s="85">
        <f t="shared" si="2"/>
        <v>11.703988571428571</v>
      </c>
      <c r="P17" s="85">
        <f t="shared" si="3"/>
        <v>9.537208163265305</v>
      </c>
      <c r="Q17" s="85">
        <f t="shared" si="10"/>
        <v>21.241196734693876</v>
      </c>
      <c r="R17" s="85" t="str">
        <f t="shared" si="11"/>
        <v>Verificata</v>
      </c>
      <c r="S17" s="85">
        <f t="shared" si="12"/>
        <v>12.746602135145137</v>
      </c>
      <c r="T17" s="85">
        <f t="shared" si="4"/>
        <v>21.424773737440976</v>
      </c>
      <c r="U17" s="85" t="str">
        <f t="shared" si="13"/>
        <v>Verificata</v>
      </c>
      <c r="V17" s="85">
        <f t="shared" si="14"/>
        <v>0.8435645664319147</v>
      </c>
      <c r="W17" s="85">
        <f t="shared" si="15"/>
        <v>1.8161354302171633</v>
      </c>
      <c r="X17" s="85">
        <f t="shared" si="16"/>
        <v>19.157209855978724</v>
      </c>
      <c r="Y17" s="85">
        <v>5</v>
      </c>
      <c r="Z17" s="85">
        <f t="shared" si="17"/>
        <v>24.157209855978724</v>
      </c>
      <c r="AA17" s="85">
        <v>40</v>
      </c>
      <c r="AB17" s="85" t="str">
        <f t="shared" si="18"/>
        <v>Verificata</v>
      </c>
    </row>
    <row r="18" spans="1:28" ht="12.75">
      <c r="A18" s="79" t="s">
        <v>286</v>
      </c>
      <c r="B18" s="80">
        <v>3.5</v>
      </c>
      <c r="C18" s="80">
        <v>25</v>
      </c>
      <c r="D18" s="80">
        <v>35</v>
      </c>
      <c r="E18" s="81">
        <f t="shared" si="5"/>
        <v>875</v>
      </c>
      <c r="F18" s="81">
        <f t="shared" si="6"/>
        <v>5104.166666666667</v>
      </c>
      <c r="G18" s="82">
        <v>40</v>
      </c>
      <c r="H18" s="82">
        <f t="shared" si="7"/>
        <v>22.666666666666668</v>
      </c>
      <c r="I18" s="80">
        <v>-1023.038</v>
      </c>
      <c r="J18" s="80">
        <v>46.6548</v>
      </c>
      <c r="K18" s="83">
        <f t="shared" si="8"/>
        <v>4.560417110605862</v>
      </c>
      <c r="L18" s="81">
        <f t="shared" si="0"/>
        <v>5.833333333333333</v>
      </c>
      <c r="M18" s="84">
        <f t="shared" si="1"/>
        <v>17.5</v>
      </c>
      <c r="N18" s="81" t="str">
        <f t="shared" si="9"/>
        <v>Piccola</v>
      </c>
      <c r="O18" s="85">
        <f t="shared" si="2"/>
        <v>11.691862857142858</v>
      </c>
      <c r="P18" s="85">
        <f t="shared" si="3"/>
        <v>9.14053224489796</v>
      </c>
      <c r="Q18" s="85">
        <f t="shared" si="10"/>
        <v>20.83239510204082</v>
      </c>
      <c r="R18" s="85" t="str">
        <f t="shared" si="11"/>
        <v>Verificata</v>
      </c>
      <c r="S18" s="85">
        <f t="shared" si="12"/>
        <v>12.939582889394138</v>
      </c>
      <c r="T18" s="85">
        <f t="shared" si="4"/>
        <v>21.083379245318696</v>
      </c>
      <c r="U18" s="85" t="str">
        <f t="shared" si="13"/>
        <v>Verificata</v>
      </c>
      <c r="V18" s="85">
        <f t="shared" si="14"/>
        <v>0.8490891941512795</v>
      </c>
      <c r="W18" s="85">
        <f t="shared" si="15"/>
        <v>1.812540701023311</v>
      </c>
      <c r="X18" s="85">
        <f t="shared" si="16"/>
        <v>18.717459619779493</v>
      </c>
      <c r="Y18" s="85">
        <v>5</v>
      </c>
      <c r="Z18" s="85">
        <f t="shared" si="17"/>
        <v>23.717459619779493</v>
      </c>
      <c r="AA18" s="85">
        <v>40</v>
      </c>
      <c r="AB18" s="85" t="str">
        <f t="shared" si="18"/>
        <v>Verificata</v>
      </c>
    </row>
    <row r="19" spans="1:28" ht="12.75">
      <c r="A19" s="79" t="s">
        <v>287</v>
      </c>
      <c r="B19" s="80">
        <v>3.5</v>
      </c>
      <c r="C19" s="80">
        <v>25</v>
      </c>
      <c r="D19" s="80">
        <v>35</v>
      </c>
      <c r="E19" s="81">
        <f t="shared" si="5"/>
        <v>875</v>
      </c>
      <c r="F19" s="81">
        <f t="shared" si="6"/>
        <v>5104.166666666667</v>
      </c>
      <c r="G19" s="82">
        <v>40</v>
      </c>
      <c r="H19" s="82">
        <f t="shared" si="7"/>
        <v>22.666666666666668</v>
      </c>
      <c r="I19" s="80">
        <v>-1012.865</v>
      </c>
      <c r="J19" s="80">
        <v>-9.3971</v>
      </c>
      <c r="K19" s="83">
        <f t="shared" si="8"/>
        <v>0.9277741851085781</v>
      </c>
      <c r="L19" s="81">
        <f t="shared" si="0"/>
        <v>5.833333333333333</v>
      </c>
      <c r="M19" s="84">
        <f t="shared" si="1"/>
        <v>17.5</v>
      </c>
      <c r="N19" s="81" t="str">
        <f t="shared" si="9"/>
        <v>Piccola</v>
      </c>
      <c r="O19" s="85">
        <f t="shared" si="2"/>
        <v>11.5756</v>
      </c>
      <c r="P19" s="85">
        <f t="shared" si="3"/>
        <v>-1.8410644897959183</v>
      </c>
      <c r="Q19" s="85">
        <f t="shared" si="10"/>
        <v>9.734535510204081</v>
      </c>
      <c r="R19" s="85" t="str">
        <f t="shared" si="11"/>
        <v>Verificata</v>
      </c>
      <c r="S19" s="85">
        <f t="shared" si="12"/>
        <v>16.57222581489142</v>
      </c>
      <c r="T19" s="85">
        <f t="shared" si="4"/>
        <v>16.298192913267577</v>
      </c>
      <c r="U19" s="85" t="str">
        <f t="shared" si="13"/>
        <v>Verificata</v>
      </c>
      <c r="V19" s="85">
        <f t="shared" si="14"/>
        <v>0.9654387634145417</v>
      </c>
      <c r="W19" s="85">
        <f t="shared" si="15"/>
        <v>1.7477442264763834</v>
      </c>
      <c r="X19" s="85">
        <f t="shared" si="16"/>
        <v>8.100014040827475</v>
      </c>
      <c r="Y19" s="85">
        <v>5</v>
      </c>
      <c r="Z19" s="85">
        <f t="shared" si="17"/>
        <v>13.100014040827475</v>
      </c>
      <c r="AA19" s="85">
        <v>40</v>
      </c>
      <c r="AB19" s="85" t="str">
        <f t="shared" si="18"/>
        <v>Verificata</v>
      </c>
    </row>
    <row r="20" spans="1:28" ht="12.75">
      <c r="A20" s="79" t="s">
        <v>288</v>
      </c>
      <c r="B20" s="80">
        <v>3.5</v>
      </c>
      <c r="C20" s="80">
        <v>25</v>
      </c>
      <c r="D20" s="80">
        <v>35</v>
      </c>
      <c r="E20" s="81">
        <f t="shared" si="5"/>
        <v>875</v>
      </c>
      <c r="F20" s="81">
        <f t="shared" si="6"/>
        <v>5104.166666666667</v>
      </c>
      <c r="G20" s="82">
        <v>40</v>
      </c>
      <c r="H20" s="82">
        <f t="shared" si="7"/>
        <v>22.666666666666668</v>
      </c>
      <c r="I20" s="80">
        <v>-1014.834</v>
      </c>
      <c r="J20" s="80">
        <v>-11.3607</v>
      </c>
      <c r="K20" s="83">
        <f t="shared" si="8"/>
        <v>1.119463872909264</v>
      </c>
      <c r="L20" s="81">
        <f t="shared" si="0"/>
        <v>5.833333333333333</v>
      </c>
      <c r="M20" s="84">
        <f t="shared" si="1"/>
        <v>17.5</v>
      </c>
      <c r="N20" s="81" t="str">
        <f t="shared" si="9"/>
        <v>Piccola</v>
      </c>
      <c r="O20" s="85">
        <f t="shared" si="2"/>
        <v>11.598102857142857</v>
      </c>
      <c r="P20" s="85">
        <f t="shared" si="3"/>
        <v>-2.225769795918367</v>
      </c>
      <c r="Q20" s="85">
        <f t="shared" si="10"/>
        <v>9.37233306122449</v>
      </c>
      <c r="R20" s="85" t="str">
        <f t="shared" si="11"/>
        <v>Verificata</v>
      </c>
      <c r="S20" s="85">
        <f t="shared" si="12"/>
        <v>16.380536127090735</v>
      </c>
      <c r="T20" s="85">
        <f t="shared" si="4"/>
        <v>16.52097330028378</v>
      </c>
      <c r="U20" s="85" t="str">
        <f t="shared" si="13"/>
        <v>Verificata</v>
      </c>
      <c r="V20" s="85">
        <f t="shared" si="14"/>
        <v>0.9585165012723621</v>
      </c>
      <c r="W20" s="85">
        <f t="shared" si="15"/>
        <v>1.7510675152312156</v>
      </c>
      <c r="X20" s="85">
        <f t="shared" si="16"/>
        <v>8.923113321837725</v>
      </c>
      <c r="Y20" s="85">
        <v>5</v>
      </c>
      <c r="Z20" s="85">
        <f t="shared" si="17"/>
        <v>13.923113321837725</v>
      </c>
      <c r="AA20" s="85">
        <v>40</v>
      </c>
      <c r="AB20" s="85" t="str">
        <f t="shared" si="18"/>
        <v>Verificata</v>
      </c>
    </row>
    <row r="21" spans="1:28" ht="12.75">
      <c r="A21" s="79" t="s">
        <v>289</v>
      </c>
      <c r="B21" s="80">
        <v>3.5</v>
      </c>
      <c r="C21" s="80">
        <v>25</v>
      </c>
      <c r="D21" s="80">
        <v>35</v>
      </c>
      <c r="E21" s="81">
        <f t="shared" si="5"/>
        <v>875</v>
      </c>
      <c r="F21" s="81">
        <f t="shared" si="6"/>
        <v>5104.166666666667</v>
      </c>
      <c r="G21" s="82">
        <v>40</v>
      </c>
      <c r="H21" s="82">
        <f t="shared" si="7"/>
        <v>22.666666666666668</v>
      </c>
      <c r="I21" s="80">
        <v>-962.639</v>
      </c>
      <c r="J21" s="80">
        <v>-0.4971</v>
      </c>
      <c r="K21" s="83">
        <f t="shared" si="8"/>
        <v>0.05163929572768192</v>
      </c>
      <c r="L21" s="81">
        <f t="shared" si="0"/>
        <v>5.833333333333333</v>
      </c>
      <c r="M21" s="84">
        <f t="shared" si="1"/>
        <v>17.5</v>
      </c>
      <c r="N21" s="81" t="str">
        <f t="shared" si="9"/>
        <v>Piccola</v>
      </c>
      <c r="O21" s="85">
        <f t="shared" si="2"/>
        <v>11.00158857142857</v>
      </c>
      <c r="P21" s="85">
        <f t="shared" si="3"/>
        <v>-0.09739102040816325</v>
      </c>
      <c r="Q21" s="85">
        <f t="shared" si="10"/>
        <v>10.904197551020406</v>
      </c>
      <c r="R21" s="85" t="str">
        <f t="shared" si="11"/>
        <v>Verificata</v>
      </c>
      <c r="S21" s="85">
        <f t="shared" si="12"/>
        <v>17.448360704272318</v>
      </c>
      <c r="T21" s="85">
        <f t="shared" si="4"/>
        <v>14.712197763683216</v>
      </c>
      <c r="U21" s="85" t="str">
        <f t="shared" si="13"/>
        <v>Verificata</v>
      </c>
      <c r="V21" s="85">
        <f t="shared" si="14"/>
        <v>0.9981098650897672</v>
      </c>
      <c r="W21" s="85">
        <f t="shared" si="15"/>
        <v>1.7328713897532946</v>
      </c>
      <c r="X21" s="85">
        <f t="shared" si="16"/>
        <v>1.847137325718799</v>
      </c>
      <c r="Y21" s="85">
        <v>5</v>
      </c>
      <c r="Z21" s="85">
        <f t="shared" si="17"/>
        <v>6.8471373257187995</v>
      </c>
      <c r="AA21" s="85">
        <v>40</v>
      </c>
      <c r="AB21" s="85" t="str">
        <f t="shared" si="18"/>
        <v>Verificata</v>
      </c>
    </row>
    <row r="22" spans="1:28" ht="12.75">
      <c r="A22" s="79" t="s">
        <v>290</v>
      </c>
      <c r="B22" s="80">
        <v>3.5</v>
      </c>
      <c r="C22" s="80">
        <v>25</v>
      </c>
      <c r="D22" s="80">
        <v>35</v>
      </c>
      <c r="E22" s="81">
        <f t="shared" si="5"/>
        <v>875</v>
      </c>
      <c r="F22" s="81">
        <f t="shared" si="6"/>
        <v>5104.166666666667</v>
      </c>
      <c r="G22" s="82">
        <v>40</v>
      </c>
      <c r="H22" s="82">
        <f t="shared" si="7"/>
        <v>22.666666666666668</v>
      </c>
      <c r="I22" s="80">
        <v>-969.533</v>
      </c>
      <c r="J22" s="80">
        <v>-2.2981</v>
      </c>
      <c r="K22" s="83">
        <f t="shared" si="8"/>
        <v>0.23703164306939523</v>
      </c>
      <c r="L22" s="81">
        <f t="shared" si="0"/>
        <v>5.833333333333333</v>
      </c>
      <c r="M22" s="84">
        <f t="shared" si="1"/>
        <v>17.5</v>
      </c>
      <c r="N22" s="81" t="str">
        <f t="shared" si="9"/>
        <v>Piccola</v>
      </c>
      <c r="O22" s="85">
        <f t="shared" si="2"/>
        <v>11.080377142857143</v>
      </c>
      <c r="P22" s="85">
        <f t="shared" si="3"/>
        <v>-0.45024</v>
      </c>
      <c r="Q22" s="85">
        <f t="shared" si="10"/>
        <v>10.630137142857144</v>
      </c>
      <c r="R22" s="85" t="str">
        <f t="shared" si="11"/>
        <v>Verificata</v>
      </c>
      <c r="S22" s="85">
        <f t="shared" si="12"/>
        <v>17.262968356930603</v>
      </c>
      <c r="T22" s="85">
        <f t="shared" si="4"/>
        <v>14.976690450199186</v>
      </c>
      <c r="U22" s="85" t="str">
        <f t="shared" si="13"/>
        <v>Verificata</v>
      </c>
      <c r="V22" s="85">
        <f t="shared" si="14"/>
        <v>0.9913213123508062</v>
      </c>
      <c r="W22" s="85">
        <f t="shared" si="15"/>
        <v>1.7358538930616154</v>
      </c>
      <c r="X22" s="85">
        <f t="shared" si="16"/>
        <v>3.9784014130384935</v>
      </c>
      <c r="Y22" s="85">
        <v>5</v>
      </c>
      <c r="Z22" s="85">
        <f t="shared" si="17"/>
        <v>8.978401413038494</v>
      </c>
      <c r="AA22" s="85">
        <v>40</v>
      </c>
      <c r="AB22" s="85" t="str">
        <f t="shared" si="18"/>
        <v>Verificata</v>
      </c>
    </row>
    <row r="23" spans="1:28" ht="12.75">
      <c r="A23" s="79" t="s">
        <v>291</v>
      </c>
      <c r="B23" s="80">
        <v>3.5</v>
      </c>
      <c r="C23" s="80">
        <v>25</v>
      </c>
      <c r="D23" s="80">
        <v>35</v>
      </c>
      <c r="E23" s="81">
        <f t="shared" si="5"/>
        <v>875</v>
      </c>
      <c r="F23" s="81">
        <f t="shared" si="6"/>
        <v>5104.166666666667</v>
      </c>
      <c r="G23" s="82">
        <v>40</v>
      </c>
      <c r="H23" s="82">
        <f t="shared" si="7"/>
        <v>22.666666666666668</v>
      </c>
      <c r="I23" s="80">
        <v>-961.316</v>
      </c>
      <c r="J23" s="80">
        <v>-1.7631</v>
      </c>
      <c r="K23" s="83">
        <f t="shared" si="8"/>
        <v>0.18340483254205692</v>
      </c>
      <c r="L23" s="81">
        <f t="shared" si="0"/>
        <v>5.833333333333333</v>
      </c>
      <c r="M23" s="84">
        <f t="shared" si="1"/>
        <v>17.5</v>
      </c>
      <c r="N23" s="81" t="str">
        <f t="shared" si="9"/>
        <v>Piccola</v>
      </c>
      <c r="O23" s="85">
        <f t="shared" si="2"/>
        <v>10.98646857142857</v>
      </c>
      <c r="P23" s="85">
        <f t="shared" si="3"/>
        <v>-0.34542367346938774</v>
      </c>
      <c r="Q23" s="85">
        <f t="shared" si="10"/>
        <v>10.641044897959183</v>
      </c>
      <c r="R23" s="85" t="str">
        <f t="shared" si="11"/>
        <v>Verificata</v>
      </c>
      <c r="S23" s="85">
        <f t="shared" si="12"/>
        <v>17.316595167457944</v>
      </c>
      <c r="T23" s="85">
        <f t="shared" si="4"/>
        <v>14.803772384485752</v>
      </c>
      <c r="U23" s="85" t="str">
        <f t="shared" si="13"/>
        <v>Verificata</v>
      </c>
      <c r="V23" s="85">
        <f t="shared" si="14"/>
        <v>0.9933282399245297</v>
      </c>
      <c r="W23" s="85">
        <f t="shared" si="15"/>
        <v>1.7349663840883098</v>
      </c>
      <c r="X23" s="85">
        <f t="shared" si="16"/>
        <v>3.4828960162617117</v>
      </c>
      <c r="Y23" s="85">
        <v>5</v>
      </c>
      <c r="Z23" s="85">
        <f t="shared" si="17"/>
        <v>8.482896016261712</v>
      </c>
      <c r="AA23" s="85">
        <v>40</v>
      </c>
      <c r="AB23" s="85" t="str">
        <f t="shared" si="18"/>
        <v>Verificata</v>
      </c>
    </row>
    <row r="24" spans="1:28" ht="12.75">
      <c r="A24" s="79" t="s">
        <v>292</v>
      </c>
      <c r="B24" s="80">
        <v>3.5</v>
      </c>
      <c r="C24" s="80">
        <v>25</v>
      </c>
      <c r="D24" s="80">
        <v>35</v>
      </c>
      <c r="E24" s="81">
        <f t="shared" si="5"/>
        <v>875</v>
      </c>
      <c r="F24" s="81">
        <f t="shared" si="6"/>
        <v>5104.166666666667</v>
      </c>
      <c r="G24" s="82">
        <v>40</v>
      </c>
      <c r="H24" s="82">
        <f t="shared" si="7"/>
        <v>22.666666666666668</v>
      </c>
      <c r="I24" s="80">
        <v>-972.261</v>
      </c>
      <c r="J24" s="80">
        <v>-3.8823</v>
      </c>
      <c r="K24" s="83">
        <f t="shared" si="8"/>
        <v>0.39930635909493434</v>
      </c>
      <c r="L24" s="81">
        <f t="shared" si="0"/>
        <v>5.833333333333333</v>
      </c>
      <c r="M24" s="84">
        <f t="shared" si="1"/>
        <v>17.5</v>
      </c>
      <c r="N24" s="81" t="str">
        <f t="shared" si="9"/>
        <v>Piccola</v>
      </c>
      <c r="O24" s="85">
        <f t="shared" si="2"/>
        <v>11.111554285714286</v>
      </c>
      <c r="P24" s="85">
        <f t="shared" si="3"/>
        <v>-0.7606138775510203</v>
      </c>
      <c r="Q24" s="85">
        <f t="shared" si="10"/>
        <v>10.350940408163266</v>
      </c>
      <c r="R24" s="85" t="str">
        <f t="shared" si="11"/>
        <v>Verificata</v>
      </c>
      <c r="S24" s="85">
        <f t="shared" si="12"/>
        <v>17.100693640905067</v>
      </c>
      <c r="T24" s="85">
        <f t="shared" si="4"/>
        <v>15.161349910381643</v>
      </c>
      <c r="U24" s="85" t="str">
        <f t="shared" si="13"/>
        <v>Verificata</v>
      </c>
      <c r="V24" s="85">
        <f t="shared" si="14"/>
        <v>0.9854258334731699</v>
      </c>
      <c r="W24" s="85">
        <f t="shared" si="15"/>
        <v>1.738489304751176</v>
      </c>
      <c r="X24" s="85">
        <f t="shared" si="16"/>
        <v>5.178780934776742</v>
      </c>
      <c r="Y24" s="85">
        <v>5</v>
      </c>
      <c r="Z24" s="85">
        <f t="shared" si="17"/>
        <v>10.178780934776743</v>
      </c>
      <c r="AA24" s="85">
        <v>40</v>
      </c>
      <c r="AB24" s="85" t="str">
        <f t="shared" si="18"/>
        <v>Verificata</v>
      </c>
    </row>
    <row r="25" spans="1:28" ht="12.75">
      <c r="A25" s="79" t="s">
        <v>293</v>
      </c>
      <c r="B25" s="80">
        <v>3.5</v>
      </c>
      <c r="C25" s="80">
        <v>25</v>
      </c>
      <c r="D25" s="80">
        <v>35</v>
      </c>
      <c r="E25" s="81">
        <f t="shared" si="5"/>
        <v>875</v>
      </c>
      <c r="F25" s="81">
        <f t="shared" si="6"/>
        <v>5104.166666666667</v>
      </c>
      <c r="G25" s="82">
        <v>40</v>
      </c>
      <c r="H25" s="82">
        <f t="shared" si="7"/>
        <v>22.666666666666668</v>
      </c>
      <c r="I25" s="80">
        <v>-1012.916</v>
      </c>
      <c r="J25" s="80">
        <v>7.2666</v>
      </c>
      <c r="K25" s="83">
        <f t="shared" si="8"/>
        <v>0.7173941373223447</v>
      </c>
      <c r="L25" s="81">
        <f t="shared" si="0"/>
        <v>5.833333333333333</v>
      </c>
      <c r="M25" s="84">
        <f t="shared" si="1"/>
        <v>17.5</v>
      </c>
      <c r="N25" s="81" t="str">
        <f t="shared" si="9"/>
        <v>Piccola</v>
      </c>
      <c r="O25" s="85">
        <f t="shared" si="2"/>
        <v>11.576182857142857</v>
      </c>
      <c r="P25" s="85">
        <f t="shared" si="3"/>
        <v>1.4236604081632653</v>
      </c>
      <c r="Q25" s="85">
        <f t="shared" si="10"/>
        <v>12.999843265306122</v>
      </c>
      <c r="R25" s="85" t="str">
        <f t="shared" si="11"/>
        <v>Verificata</v>
      </c>
      <c r="S25" s="85">
        <f t="shared" si="12"/>
        <v>16.782605862677656</v>
      </c>
      <c r="T25" s="85">
        <f t="shared" si="4"/>
        <v>16.09469563567748</v>
      </c>
      <c r="U25" s="85" t="str">
        <f t="shared" si="13"/>
        <v>Verificata</v>
      </c>
      <c r="V25" s="85">
        <f t="shared" si="14"/>
        <v>0.9730633814564146</v>
      </c>
      <c r="W25" s="85">
        <f t="shared" si="15"/>
        <v>1.7441545937472636</v>
      </c>
      <c r="X25" s="85">
        <f t="shared" si="16"/>
        <v>7.108231685113664</v>
      </c>
      <c r="Y25" s="85">
        <v>5</v>
      </c>
      <c r="Z25" s="85">
        <f t="shared" si="17"/>
        <v>12.108231685113665</v>
      </c>
      <c r="AA25" s="85">
        <v>40</v>
      </c>
      <c r="AB25" s="85" t="str">
        <f t="shared" si="18"/>
        <v>Verificata</v>
      </c>
    </row>
    <row r="26" spans="1:28" ht="12.75">
      <c r="A26" s="79" t="s">
        <v>294</v>
      </c>
      <c r="B26" s="80">
        <v>3.5</v>
      </c>
      <c r="C26" s="80">
        <v>25</v>
      </c>
      <c r="D26" s="80">
        <v>35</v>
      </c>
      <c r="E26" s="81">
        <f t="shared" si="5"/>
        <v>875</v>
      </c>
      <c r="F26" s="81">
        <f t="shared" si="6"/>
        <v>5104.166666666667</v>
      </c>
      <c r="G26" s="82">
        <v>40</v>
      </c>
      <c r="H26" s="82">
        <f t="shared" si="7"/>
        <v>22.666666666666668</v>
      </c>
      <c r="I26" s="80">
        <v>-1016.519</v>
      </c>
      <c r="J26" s="80">
        <v>5.217</v>
      </c>
      <c r="K26" s="83">
        <f t="shared" si="8"/>
        <v>0.5132220843879947</v>
      </c>
      <c r="L26" s="81">
        <f t="shared" si="0"/>
        <v>5.833333333333333</v>
      </c>
      <c r="M26" s="84">
        <f t="shared" si="1"/>
        <v>17.5</v>
      </c>
      <c r="N26" s="81" t="str">
        <f t="shared" si="9"/>
        <v>Piccola</v>
      </c>
      <c r="O26" s="85">
        <f t="shared" si="2"/>
        <v>11.617360000000001</v>
      </c>
      <c r="P26" s="85">
        <f t="shared" si="3"/>
        <v>1.0221061224489796</v>
      </c>
      <c r="Q26" s="85">
        <f t="shared" si="10"/>
        <v>12.639466122448981</v>
      </c>
      <c r="R26" s="85" t="str">
        <f t="shared" si="11"/>
        <v>Verificata</v>
      </c>
      <c r="S26" s="85">
        <f t="shared" si="12"/>
        <v>16.986777915612006</v>
      </c>
      <c r="T26" s="85">
        <f t="shared" si="4"/>
        <v>15.9578075771627</v>
      </c>
      <c r="U26" s="85" t="str">
        <f t="shared" si="13"/>
        <v>Verificata</v>
      </c>
      <c r="V26" s="85">
        <f t="shared" si="14"/>
        <v>0.9805130044039041</v>
      </c>
      <c r="W26" s="85">
        <f t="shared" si="15"/>
        <v>1.7407179821267509</v>
      </c>
      <c r="X26" s="85">
        <f t="shared" si="16"/>
        <v>6.011042594566981</v>
      </c>
      <c r="Y26" s="85">
        <v>5</v>
      </c>
      <c r="Z26" s="85">
        <f t="shared" si="17"/>
        <v>11.01104259456698</v>
      </c>
      <c r="AA26" s="85">
        <v>40</v>
      </c>
      <c r="AB26" s="85" t="str">
        <f t="shared" si="18"/>
        <v>Verificata</v>
      </c>
    </row>
    <row r="27" spans="1:28" ht="12.75">
      <c r="A27" s="79" t="s">
        <v>295</v>
      </c>
      <c r="B27" s="80">
        <v>3.5</v>
      </c>
      <c r="C27" s="80">
        <v>25</v>
      </c>
      <c r="D27" s="80">
        <v>35</v>
      </c>
      <c r="E27" s="81">
        <f t="shared" si="5"/>
        <v>875</v>
      </c>
      <c r="F27" s="81">
        <f t="shared" si="6"/>
        <v>5104.166666666667</v>
      </c>
      <c r="G27" s="82">
        <v>40</v>
      </c>
      <c r="H27" s="82">
        <f t="shared" si="7"/>
        <v>22.666666666666668</v>
      </c>
      <c r="I27" s="80">
        <v>-1027.593</v>
      </c>
      <c r="J27" s="80">
        <v>-52.6017</v>
      </c>
      <c r="K27" s="83">
        <f t="shared" si="8"/>
        <v>5.118923542686647</v>
      </c>
      <c r="L27" s="81">
        <f t="shared" si="0"/>
        <v>5.833333333333333</v>
      </c>
      <c r="M27" s="84">
        <f t="shared" si="1"/>
        <v>17.5</v>
      </c>
      <c r="N27" s="81" t="str">
        <f t="shared" si="9"/>
        <v>Piccola</v>
      </c>
      <c r="O27" s="85">
        <f t="shared" si="2"/>
        <v>11.743920000000001</v>
      </c>
      <c r="P27" s="85">
        <f t="shared" si="3"/>
        <v>-10.30563918367347</v>
      </c>
      <c r="Q27" s="85">
        <f t="shared" si="10"/>
        <v>1.4382808163265306</v>
      </c>
      <c r="R27" s="85" t="str">
        <f t="shared" si="11"/>
        <v>Verificata</v>
      </c>
      <c r="S27" s="85">
        <f t="shared" si="12"/>
        <v>12.381076457313352</v>
      </c>
      <c r="T27" s="85">
        <f t="shared" si="4"/>
        <v>22.132550505181385</v>
      </c>
      <c r="U27" s="85" t="str">
        <f t="shared" si="13"/>
        <v>Verificata</v>
      </c>
      <c r="V27" s="85">
        <f t="shared" si="14"/>
        <v>0.8330643725501957</v>
      </c>
      <c r="W27" s="85">
        <f t="shared" si="15"/>
        <v>1.8231119569570646</v>
      </c>
      <c r="X27" s="85">
        <f t="shared" si="16"/>
        <v>19.99052503979985</v>
      </c>
      <c r="Y27" s="85">
        <v>5</v>
      </c>
      <c r="Z27" s="85">
        <f t="shared" si="17"/>
        <v>24.99052503979985</v>
      </c>
      <c r="AA27" s="85">
        <v>40</v>
      </c>
      <c r="AB27" s="85" t="str">
        <f t="shared" si="18"/>
        <v>Verificata</v>
      </c>
    </row>
    <row r="28" spans="1:28" ht="12.75">
      <c r="A28" s="79" t="s">
        <v>296</v>
      </c>
      <c r="B28" s="80">
        <v>3.5</v>
      </c>
      <c r="C28" s="80">
        <v>25</v>
      </c>
      <c r="D28" s="80">
        <v>35</v>
      </c>
      <c r="E28" s="81">
        <f t="shared" si="5"/>
        <v>875</v>
      </c>
      <c r="F28" s="81">
        <f t="shared" si="6"/>
        <v>5104.166666666667</v>
      </c>
      <c r="G28" s="82">
        <v>40</v>
      </c>
      <c r="H28" s="82">
        <f t="shared" si="7"/>
        <v>22.666666666666668</v>
      </c>
      <c r="I28" s="80">
        <v>-1028.486</v>
      </c>
      <c r="J28" s="80">
        <v>-54.6214</v>
      </c>
      <c r="K28" s="83">
        <f t="shared" si="8"/>
        <v>5.310854984900135</v>
      </c>
      <c r="L28" s="81">
        <f t="shared" si="0"/>
        <v>5.833333333333333</v>
      </c>
      <c r="M28" s="84">
        <f t="shared" si="1"/>
        <v>17.5</v>
      </c>
      <c r="N28" s="81" t="str">
        <f t="shared" si="9"/>
        <v>Piccola</v>
      </c>
      <c r="O28" s="85">
        <f t="shared" si="2"/>
        <v>11.754125714285715</v>
      </c>
      <c r="P28" s="85">
        <f t="shared" si="3"/>
        <v>-10.701335510204082</v>
      </c>
      <c r="Q28" s="85">
        <f t="shared" si="10"/>
        <v>1.0527902040816333</v>
      </c>
      <c r="R28" s="85" t="str">
        <f t="shared" si="11"/>
        <v>Verificata</v>
      </c>
      <c r="S28" s="85">
        <f t="shared" si="12"/>
        <v>12.189145015099864</v>
      </c>
      <c r="T28" s="85">
        <f t="shared" si="4"/>
        <v>22.500588268789773</v>
      </c>
      <c r="U28" s="85" t="str">
        <f t="shared" si="13"/>
        <v>Verificata</v>
      </c>
      <c r="V28" s="85">
        <f t="shared" si="14"/>
        <v>0.8277587069179184</v>
      </c>
      <c r="W28" s="85">
        <f t="shared" si="15"/>
        <v>1.8267104523883553</v>
      </c>
      <c r="X28" s="85">
        <f t="shared" si="16"/>
        <v>20.410897360429335</v>
      </c>
      <c r="Y28" s="85">
        <v>5</v>
      </c>
      <c r="Z28" s="85">
        <f t="shared" si="17"/>
        <v>25.410897360429335</v>
      </c>
      <c r="AA28" s="85">
        <v>40</v>
      </c>
      <c r="AB28" s="85" t="str">
        <f t="shared" si="18"/>
        <v>Verificata</v>
      </c>
    </row>
    <row r="29" spans="1:28" ht="12.75">
      <c r="A29" s="79" t="s">
        <v>297</v>
      </c>
      <c r="B29" s="80">
        <v>3.5</v>
      </c>
      <c r="C29" s="80">
        <v>25</v>
      </c>
      <c r="D29" s="80">
        <v>35</v>
      </c>
      <c r="E29" s="81">
        <f t="shared" si="5"/>
        <v>875</v>
      </c>
      <c r="F29" s="81">
        <f t="shared" si="6"/>
        <v>5104.166666666667</v>
      </c>
      <c r="G29" s="82">
        <v>40</v>
      </c>
      <c r="H29" s="82">
        <f t="shared" si="7"/>
        <v>22.666666666666668</v>
      </c>
      <c r="I29" s="80">
        <v>-679.683</v>
      </c>
      <c r="J29" s="80">
        <v>47.8424</v>
      </c>
      <c r="K29" s="83">
        <f t="shared" si="8"/>
        <v>7.038928441641176</v>
      </c>
      <c r="L29" s="81">
        <f t="shared" si="0"/>
        <v>5.833333333333333</v>
      </c>
      <c r="M29" s="84">
        <f t="shared" si="1"/>
        <v>17.5</v>
      </c>
      <c r="N29" s="81" t="str">
        <f t="shared" si="9"/>
        <v>Media</v>
      </c>
      <c r="O29" s="85">
        <f t="shared" si="2"/>
        <v>7.767805714285714</v>
      </c>
      <c r="P29" s="85">
        <f t="shared" si="3"/>
        <v>9.373204897959182</v>
      </c>
      <c r="Q29" s="85">
        <f t="shared" si="10"/>
        <v>17.141010612244898</v>
      </c>
      <c r="R29" s="85" t="str">
        <f t="shared" si="11"/>
        <v>Verificata</v>
      </c>
      <c r="S29" s="85">
        <f t="shared" si="12"/>
        <v>10.461071558358825</v>
      </c>
      <c r="T29" s="85">
        <f t="shared" si="4"/>
        <v>17.326026209540146</v>
      </c>
      <c r="U29" s="85" t="str">
        <f t="shared" si="13"/>
        <v>Verificata</v>
      </c>
      <c r="V29" s="85">
        <f t="shared" si="14"/>
        <v>0.8458399496813842</v>
      </c>
      <c r="W29" s="85">
        <f t="shared" si="15"/>
        <v>1.8146486283257435</v>
      </c>
      <c r="X29" s="85">
        <f t="shared" si="16"/>
        <v>18.976232596846998</v>
      </c>
      <c r="Y29" s="85">
        <v>5</v>
      </c>
      <c r="Z29" s="85">
        <f t="shared" si="17"/>
        <v>23.976232596846998</v>
      </c>
      <c r="AA29" s="85">
        <v>40</v>
      </c>
      <c r="AB29" s="85" t="str">
        <f t="shared" si="18"/>
        <v>Verificata</v>
      </c>
    </row>
    <row r="30" spans="1:28" ht="12.75">
      <c r="A30" s="79" t="s">
        <v>298</v>
      </c>
      <c r="B30" s="80">
        <v>3.5</v>
      </c>
      <c r="C30" s="80">
        <v>25</v>
      </c>
      <c r="D30" s="80">
        <v>35</v>
      </c>
      <c r="E30" s="81">
        <f t="shared" si="5"/>
        <v>875</v>
      </c>
      <c r="F30" s="81">
        <f t="shared" si="6"/>
        <v>5104.166666666667</v>
      </c>
      <c r="G30" s="82">
        <v>40</v>
      </c>
      <c r="H30" s="82">
        <f t="shared" si="7"/>
        <v>22.666666666666668</v>
      </c>
      <c r="I30" s="80">
        <v>-679.821</v>
      </c>
      <c r="J30" s="80">
        <v>45.2998</v>
      </c>
      <c r="K30" s="83">
        <f t="shared" si="8"/>
        <v>6.6634893596990965</v>
      </c>
      <c r="L30" s="81">
        <f t="shared" si="0"/>
        <v>5.833333333333333</v>
      </c>
      <c r="M30" s="84">
        <f t="shared" si="1"/>
        <v>17.5</v>
      </c>
      <c r="N30" s="81" t="str">
        <f t="shared" si="9"/>
        <v>Media</v>
      </c>
      <c r="O30" s="85">
        <f t="shared" si="2"/>
        <v>7.769382857142857</v>
      </c>
      <c r="P30" s="85">
        <f t="shared" si="3"/>
        <v>8.875062857142856</v>
      </c>
      <c r="Q30" s="85">
        <f t="shared" si="10"/>
        <v>16.644445714285713</v>
      </c>
      <c r="R30" s="85" t="str">
        <f t="shared" si="11"/>
        <v>Verificata</v>
      </c>
      <c r="S30" s="85">
        <f t="shared" si="12"/>
        <v>10.836510640300904</v>
      </c>
      <c r="T30" s="85">
        <f t="shared" si="4"/>
        <v>16.729148894645125</v>
      </c>
      <c r="U30" s="85" t="str">
        <f t="shared" si="13"/>
        <v>Verificata</v>
      </c>
      <c r="V30" s="85">
        <f t="shared" si="14"/>
        <v>0.8528270648648894</v>
      </c>
      <c r="W30" s="85">
        <f t="shared" si="15"/>
        <v>1.8101377510215861</v>
      </c>
      <c r="X30" s="85">
        <f t="shared" si="16"/>
        <v>18.419198976153634</v>
      </c>
      <c r="Y30" s="85">
        <v>5</v>
      </c>
      <c r="Z30" s="85">
        <f t="shared" si="17"/>
        <v>23.419198976153634</v>
      </c>
      <c r="AA30" s="85">
        <v>40</v>
      </c>
      <c r="AB30" s="85" t="str">
        <f t="shared" si="18"/>
        <v>Verificata</v>
      </c>
    </row>
    <row r="31" spans="1:28" ht="12.75">
      <c r="A31" s="79" t="s">
        <v>299</v>
      </c>
      <c r="B31" s="80">
        <v>3.5</v>
      </c>
      <c r="C31" s="80">
        <v>25</v>
      </c>
      <c r="D31" s="80">
        <v>35</v>
      </c>
      <c r="E31" s="81">
        <f t="shared" si="5"/>
        <v>875</v>
      </c>
      <c r="F31" s="81">
        <f t="shared" si="6"/>
        <v>5104.166666666667</v>
      </c>
      <c r="G31" s="82">
        <v>40</v>
      </c>
      <c r="H31" s="82">
        <f t="shared" si="7"/>
        <v>22.666666666666668</v>
      </c>
      <c r="I31" s="80">
        <v>-672.548</v>
      </c>
      <c r="J31" s="80">
        <v>-8.0356</v>
      </c>
      <c r="K31" s="83">
        <f t="shared" si="8"/>
        <v>1.1947994789962948</v>
      </c>
      <c r="L31" s="81">
        <f t="shared" si="0"/>
        <v>5.833333333333333</v>
      </c>
      <c r="M31" s="84">
        <f t="shared" si="1"/>
        <v>17.5</v>
      </c>
      <c r="N31" s="81" t="str">
        <f t="shared" si="9"/>
        <v>Piccola</v>
      </c>
      <c r="O31" s="85">
        <f t="shared" si="2"/>
        <v>7.686262857142856</v>
      </c>
      <c r="P31" s="85">
        <f t="shared" si="3"/>
        <v>-1.5743216326530611</v>
      </c>
      <c r="Q31" s="85">
        <f t="shared" si="10"/>
        <v>6.1119412244897955</v>
      </c>
      <c r="R31" s="85" t="str">
        <f t="shared" si="11"/>
        <v>Verificata</v>
      </c>
      <c r="S31" s="85">
        <f t="shared" si="12"/>
        <v>16.305200521003705</v>
      </c>
      <c r="T31" s="85">
        <f t="shared" si="4"/>
        <v>10.999320928455116</v>
      </c>
      <c r="U31" s="85" t="str">
        <f t="shared" si="13"/>
        <v>Verificata</v>
      </c>
      <c r="V31" s="85">
        <f t="shared" si="14"/>
        <v>0.9702974395975983</v>
      </c>
      <c r="W31" s="85">
        <f t="shared" si="15"/>
        <v>1.7454482724214266</v>
      </c>
      <c r="X31" s="85">
        <f t="shared" si="16"/>
        <v>7.480439401288674</v>
      </c>
      <c r="Y31" s="85">
        <v>5</v>
      </c>
      <c r="Z31" s="85">
        <f t="shared" si="17"/>
        <v>12.480439401288674</v>
      </c>
      <c r="AA31" s="85">
        <v>40</v>
      </c>
      <c r="AB31" s="85" t="str">
        <f t="shared" si="18"/>
        <v>Verificata</v>
      </c>
    </row>
    <row r="32" spans="1:28" ht="12.75">
      <c r="A32" s="79" t="s">
        <v>300</v>
      </c>
      <c r="B32" s="80">
        <v>3.5</v>
      </c>
      <c r="C32" s="80">
        <v>25</v>
      </c>
      <c r="D32" s="80">
        <v>35</v>
      </c>
      <c r="E32" s="81">
        <f t="shared" si="5"/>
        <v>875</v>
      </c>
      <c r="F32" s="81">
        <f t="shared" si="6"/>
        <v>5104.166666666667</v>
      </c>
      <c r="G32" s="82">
        <v>40</v>
      </c>
      <c r="H32" s="82">
        <f t="shared" si="7"/>
        <v>22.666666666666668</v>
      </c>
      <c r="I32" s="80">
        <v>-673.586</v>
      </c>
      <c r="J32" s="80">
        <v>-9.3773</v>
      </c>
      <c r="K32" s="83">
        <f t="shared" si="8"/>
        <v>1.3921459175220388</v>
      </c>
      <c r="L32" s="81">
        <f t="shared" si="0"/>
        <v>5.833333333333333</v>
      </c>
      <c r="M32" s="84">
        <f t="shared" si="1"/>
        <v>17.5</v>
      </c>
      <c r="N32" s="81" t="str">
        <f t="shared" si="9"/>
        <v>Piccola</v>
      </c>
      <c r="O32" s="85">
        <f t="shared" si="2"/>
        <v>7.698125714285715</v>
      </c>
      <c r="P32" s="85">
        <f t="shared" si="3"/>
        <v>-1.8371853061224488</v>
      </c>
      <c r="Q32" s="85">
        <f t="shared" si="10"/>
        <v>5.860940408163266</v>
      </c>
      <c r="R32" s="85" t="str">
        <f t="shared" si="11"/>
        <v>Verificata</v>
      </c>
      <c r="S32" s="85">
        <f t="shared" si="12"/>
        <v>16.10785408247796</v>
      </c>
      <c r="T32" s="85">
        <f t="shared" si="4"/>
        <v>11.151263999139788</v>
      </c>
      <c r="U32" s="85" t="str">
        <f t="shared" si="13"/>
        <v>Verificata</v>
      </c>
      <c r="V32" s="85">
        <f t="shared" si="14"/>
        <v>0.9655090733945055</v>
      </c>
      <c r="W32" s="85">
        <f t="shared" si="15"/>
        <v>1.7477107872832853</v>
      </c>
      <c r="X32" s="85">
        <f t="shared" si="16"/>
        <v>8.091321230095918</v>
      </c>
      <c r="Y32" s="85">
        <v>5</v>
      </c>
      <c r="Z32" s="85">
        <f t="shared" si="17"/>
        <v>13.091321230095918</v>
      </c>
      <c r="AA32" s="85">
        <v>40</v>
      </c>
      <c r="AB32" s="85" t="str">
        <f t="shared" si="18"/>
        <v>Verificata</v>
      </c>
    </row>
    <row r="33" spans="1:28" ht="12.75">
      <c r="A33" s="79" t="s">
        <v>301</v>
      </c>
      <c r="B33" s="80">
        <v>3.5</v>
      </c>
      <c r="C33" s="80">
        <v>25</v>
      </c>
      <c r="D33" s="80">
        <v>35</v>
      </c>
      <c r="E33" s="81">
        <f t="shared" si="5"/>
        <v>875</v>
      </c>
      <c r="F33" s="81">
        <f t="shared" si="6"/>
        <v>5104.166666666667</v>
      </c>
      <c r="G33" s="82">
        <v>40</v>
      </c>
      <c r="H33" s="82">
        <f t="shared" si="7"/>
        <v>22.666666666666668</v>
      </c>
      <c r="I33" s="80">
        <v>-638.051</v>
      </c>
      <c r="J33" s="80">
        <v>-0.7497</v>
      </c>
      <c r="K33" s="83">
        <f t="shared" si="8"/>
        <v>0.1174984444817107</v>
      </c>
      <c r="L33" s="81">
        <f t="shared" si="0"/>
        <v>5.833333333333333</v>
      </c>
      <c r="M33" s="84">
        <f t="shared" si="1"/>
        <v>17.5</v>
      </c>
      <c r="N33" s="81" t="str">
        <f t="shared" si="9"/>
        <v>Piccola</v>
      </c>
      <c r="O33" s="85">
        <f t="shared" si="2"/>
        <v>7.292011428571429</v>
      </c>
      <c r="P33" s="85">
        <f t="shared" si="3"/>
        <v>-0.14688</v>
      </c>
      <c r="Q33" s="85">
        <f t="shared" si="10"/>
        <v>7.145131428571428</v>
      </c>
      <c r="R33" s="85" t="str">
        <f t="shared" si="11"/>
        <v>Verificata</v>
      </c>
      <c r="S33" s="85">
        <f t="shared" si="12"/>
        <v>17.38250155551829</v>
      </c>
      <c r="T33" s="85">
        <f t="shared" si="4"/>
        <v>9.78840317027431</v>
      </c>
      <c r="U33" s="85" t="str">
        <f t="shared" si="13"/>
        <v>Verificata</v>
      </c>
      <c r="V33" s="85">
        <f t="shared" si="14"/>
        <v>0.9971521335067047</v>
      </c>
      <c r="W33" s="85">
        <f t="shared" si="15"/>
        <v>1.7332888078609987</v>
      </c>
      <c r="X33" s="85">
        <f t="shared" si="16"/>
        <v>2.2689538339770925</v>
      </c>
      <c r="Y33" s="85">
        <v>5</v>
      </c>
      <c r="Z33" s="85">
        <f t="shared" si="17"/>
        <v>7.2689538339770925</v>
      </c>
      <c r="AA33" s="85">
        <v>40</v>
      </c>
      <c r="AB33" s="85" t="str">
        <f t="shared" si="18"/>
        <v>Verificata</v>
      </c>
    </row>
    <row r="34" spans="1:28" ht="12.75">
      <c r="A34" s="79" t="s">
        <v>302</v>
      </c>
      <c r="B34" s="80">
        <v>3.5</v>
      </c>
      <c r="C34" s="80">
        <v>25</v>
      </c>
      <c r="D34" s="80">
        <v>35</v>
      </c>
      <c r="E34" s="81">
        <f t="shared" si="5"/>
        <v>875</v>
      </c>
      <c r="F34" s="81">
        <f t="shared" si="6"/>
        <v>5104.166666666667</v>
      </c>
      <c r="G34" s="82">
        <v>40</v>
      </c>
      <c r="H34" s="82">
        <f t="shared" si="7"/>
        <v>22.666666666666668</v>
      </c>
      <c r="I34" s="80">
        <v>-641.889</v>
      </c>
      <c r="J34" s="80">
        <v>-2.056</v>
      </c>
      <c r="K34" s="83">
        <f t="shared" si="8"/>
        <v>0.3203046009512548</v>
      </c>
      <c r="L34" s="81">
        <f t="shared" si="0"/>
        <v>5.833333333333333</v>
      </c>
      <c r="M34" s="84">
        <f t="shared" si="1"/>
        <v>17.5</v>
      </c>
      <c r="N34" s="81" t="str">
        <f t="shared" si="9"/>
        <v>Piccola</v>
      </c>
      <c r="O34" s="85">
        <f t="shared" si="2"/>
        <v>7.3358742857142865</v>
      </c>
      <c r="P34" s="85">
        <f t="shared" si="3"/>
        <v>-0.4028081632653061</v>
      </c>
      <c r="Q34" s="85">
        <f t="shared" si="10"/>
        <v>6.93306612244898</v>
      </c>
      <c r="R34" s="85" t="str">
        <f t="shared" si="11"/>
        <v>Verificata</v>
      </c>
      <c r="S34" s="85">
        <f t="shared" si="12"/>
        <v>17.179695399048747</v>
      </c>
      <c r="T34" s="85">
        <f t="shared" si="4"/>
        <v>9.963529388855045</v>
      </c>
      <c r="U34" s="85" t="str">
        <f t="shared" si="13"/>
        <v>Verificata</v>
      </c>
      <c r="V34" s="85">
        <f t="shared" si="14"/>
        <v>0.9922284884863697</v>
      </c>
      <c r="W34" s="85">
        <f t="shared" si="15"/>
        <v>1.7354521159632847</v>
      </c>
      <c r="X34" s="85">
        <f t="shared" si="16"/>
        <v>3.7621418095012285</v>
      </c>
      <c r="Y34" s="85">
        <v>5</v>
      </c>
      <c r="Z34" s="85">
        <f t="shared" si="17"/>
        <v>8.762141809501228</v>
      </c>
      <c r="AA34" s="85">
        <v>40</v>
      </c>
      <c r="AB34" s="85" t="str">
        <f t="shared" si="18"/>
        <v>Verificata</v>
      </c>
    </row>
    <row r="35" spans="1:28" ht="12.75">
      <c r="A35" s="79" t="s">
        <v>303</v>
      </c>
      <c r="B35" s="80">
        <v>3.5</v>
      </c>
      <c r="C35" s="80">
        <v>25</v>
      </c>
      <c r="D35" s="80">
        <v>35</v>
      </c>
      <c r="E35" s="81">
        <f t="shared" si="5"/>
        <v>875</v>
      </c>
      <c r="F35" s="81">
        <f t="shared" si="6"/>
        <v>5104.166666666667</v>
      </c>
      <c r="G35" s="82">
        <v>40</v>
      </c>
      <c r="H35" s="82">
        <f t="shared" si="7"/>
        <v>22.666666666666668</v>
      </c>
      <c r="I35" s="80">
        <v>-638.7</v>
      </c>
      <c r="J35" s="80">
        <v>-1.0193</v>
      </c>
      <c r="K35" s="83">
        <f t="shared" si="8"/>
        <v>0.15958979176452168</v>
      </c>
      <c r="L35" s="81">
        <f t="shared" si="0"/>
        <v>5.833333333333333</v>
      </c>
      <c r="M35" s="84">
        <f t="shared" si="1"/>
        <v>17.5</v>
      </c>
      <c r="N35" s="81" t="str">
        <f t="shared" si="9"/>
        <v>Piccola</v>
      </c>
      <c r="O35" s="85">
        <f t="shared" si="2"/>
        <v>7.299428571428572</v>
      </c>
      <c r="P35" s="85">
        <f t="shared" si="3"/>
        <v>-0.1996995918367347</v>
      </c>
      <c r="Q35" s="85">
        <f t="shared" si="10"/>
        <v>7.099728979591837</v>
      </c>
      <c r="R35" s="85" t="str">
        <f t="shared" si="11"/>
        <v>Verificata</v>
      </c>
      <c r="S35" s="85">
        <f t="shared" si="12"/>
        <v>17.34041020823548</v>
      </c>
      <c r="T35" s="85">
        <f t="shared" si="4"/>
        <v>9.822143649122554</v>
      </c>
      <c r="U35" s="85" t="str">
        <f t="shared" si="13"/>
        <v>Verificata</v>
      </c>
      <c r="V35" s="85">
        <f t="shared" si="14"/>
        <v>0.9961319721174123</v>
      </c>
      <c r="W35" s="85">
        <f t="shared" si="15"/>
        <v>1.7337346436195724</v>
      </c>
      <c r="X35" s="85">
        <f t="shared" si="16"/>
        <v>2.6463337207567665</v>
      </c>
      <c r="Y35" s="85">
        <v>5</v>
      </c>
      <c r="Z35" s="85">
        <f t="shared" si="17"/>
        <v>7.6463337207567665</v>
      </c>
      <c r="AA35" s="85">
        <v>40</v>
      </c>
      <c r="AB35" s="85" t="str">
        <f t="shared" si="18"/>
        <v>Verificata</v>
      </c>
    </row>
    <row r="36" spans="1:28" ht="12.75">
      <c r="A36" s="79" t="s">
        <v>304</v>
      </c>
      <c r="B36" s="80">
        <v>3.5</v>
      </c>
      <c r="C36" s="80">
        <v>25</v>
      </c>
      <c r="D36" s="80">
        <v>35</v>
      </c>
      <c r="E36" s="81">
        <f t="shared" si="5"/>
        <v>875</v>
      </c>
      <c r="F36" s="81">
        <f t="shared" si="6"/>
        <v>5104.166666666667</v>
      </c>
      <c r="G36" s="82">
        <v>40</v>
      </c>
      <c r="H36" s="82">
        <f t="shared" si="7"/>
        <v>22.666666666666668</v>
      </c>
      <c r="I36" s="80">
        <v>-643.354</v>
      </c>
      <c r="J36" s="80">
        <v>-2.7298</v>
      </c>
      <c r="K36" s="83">
        <f t="shared" si="8"/>
        <v>0.4243076129160618</v>
      </c>
      <c r="L36" s="81">
        <f t="shared" si="0"/>
        <v>5.833333333333333</v>
      </c>
      <c r="M36" s="84">
        <f t="shared" si="1"/>
        <v>17.5</v>
      </c>
      <c r="N36" s="81" t="str">
        <f t="shared" si="9"/>
        <v>Piccola</v>
      </c>
      <c r="O36" s="85">
        <f t="shared" si="2"/>
        <v>7.352617142857144</v>
      </c>
      <c r="P36" s="85">
        <f t="shared" si="3"/>
        <v>-0.5348179591836735</v>
      </c>
      <c r="Q36" s="85">
        <f t="shared" si="10"/>
        <v>6.817799183673471</v>
      </c>
      <c r="R36" s="85" t="str">
        <f t="shared" si="11"/>
        <v>Verificata</v>
      </c>
      <c r="S36" s="85">
        <f t="shared" si="12"/>
        <v>17.075692387083937</v>
      </c>
      <c r="T36" s="85">
        <f t="shared" si="4"/>
        <v>10.047092836858292</v>
      </c>
      <c r="U36" s="85" t="str">
        <f t="shared" si="13"/>
        <v>Verificata</v>
      </c>
      <c r="V36" s="85">
        <f t="shared" si="14"/>
        <v>0.9897077930157169</v>
      </c>
      <c r="W36" s="85">
        <f t="shared" si="15"/>
        <v>1.736570965868121</v>
      </c>
      <c r="X36" s="85">
        <f t="shared" si="16"/>
        <v>4.3377939800859435</v>
      </c>
      <c r="Y36" s="85">
        <v>5</v>
      </c>
      <c r="Z36" s="85">
        <f t="shared" si="17"/>
        <v>9.337793980085944</v>
      </c>
      <c r="AA36" s="85">
        <v>40</v>
      </c>
      <c r="AB36" s="85" t="str">
        <f t="shared" si="18"/>
        <v>Verificata</v>
      </c>
    </row>
    <row r="37" spans="1:28" ht="12.75">
      <c r="A37" s="79" t="s">
        <v>305</v>
      </c>
      <c r="B37" s="80">
        <v>3.5</v>
      </c>
      <c r="C37" s="80">
        <v>25</v>
      </c>
      <c r="D37" s="80">
        <v>35</v>
      </c>
      <c r="E37" s="81">
        <f t="shared" si="5"/>
        <v>875</v>
      </c>
      <c r="F37" s="81">
        <f t="shared" si="6"/>
        <v>5104.166666666667</v>
      </c>
      <c r="G37" s="82">
        <v>40</v>
      </c>
      <c r="H37" s="82">
        <f t="shared" si="7"/>
        <v>22.666666666666668</v>
      </c>
      <c r="I37" s="80">
        <v>-672.638</v>
      </c>
      <c r="J37" s="80">
        <v>6.3684</v>
      </c>
      <c r="K37" s="83">
        <f t="shared" si="8"/>
        <v>0.9467796942783488</v>
      </c>
      <c r="L37" s="81">
        <f t="shared" si="0"/>
        <v>5.833333333333333</v>
      </c>
      <c r="M37" s="84">
        <f t="shared" si="1"/>
        <v>17.5</v>
      </c>
      <c r="N37" s="81" t="str">
        <f t="shared" si="9"/>
        <v>Piccola</v>
      </c>
      <c r="O37" s="85">
        <f t="shared" si="2"/>
        <v>7.687291428571429</v>
      </c>
      <c r="P37" s="85">
        <f t="shared" si="3"/>
        <v>1.2476865306122449</v>
      </c>
      <c r="Q37" s="85">
        <f t="shared" si="10"/>
        <v>8.934977959183675</v>
      </c>
      <c r="R37" s="85" t="str">
        <f t="shared" si="11"/>
        <v>Verificata</v>
      </c>
      <c r="S37" s="85">
        <f t="shared" si="12"/>
        <v>16.553220305721652</v>
      </c>
      <c r="T37" s="85">
        <f t="shared" si="4"/>
        <v>10.835966054975643</v>
      </c>
      <c r="U37" s="85" t="str">
        <f t="shared" si="13"/>
        <v>Verificata</v>
      </c>
      <c r="V37" s="85">
        <f t="shared" si="14"/>
        <v>0.9763140629393413</v>
      </c>
      <c r="W37" s="85">
        <f t="shared" si="15"/>
        <v>1.742646489861224</v>
      </c>
      <c r="X37" s="85">
        <f t="shared" si="16"/>
        <v>6.648680047164431</v>
      </c>
      <c r="Y37" s="85">
        <v>5</v>
      </c>
      <c r="Z37" s="85">
        <f t="shared" si="17"/>
        <v>11.648680047164431</v>
      </c>
      <c r="AA37" s="85">
        <v>40</v>
      </c>
      <c r="AB37" s="85" t="str">
        <f t="shared" si="18"/>
        <v>Verificata</v>
      </c>
    </row>
    <row r="38" spans="1:28" ht="12.75">
      <c r="A38" s="79" t="s">
        <v>306</v>
      </c>
      <c r="B38" s="80">
        <v>3.5</v>
      </c>
      <c r="C38" s="80">
        <v>25</v>
      </c>
      <c r="D38" s="80">
        <v>35</v>
      </c>
      <c r="E38" s="81">
        <f t="shared" si="5"/>
        <v>875</v>
      </c>
      <c r="F38" s="81">
        <f t="shared" si="6"/>
        <v>5104.166666666667</v>
      </c>
      <c r="G38" s="82">
        <v>40</v>
      </c>
      <c r="H38" s="82">
        <f t="shared" si="7"/>
        <v>22.666666666666668</v>
      </c>
      <c r="I38" s="80">
        <v>-674.252</v>
      </c>
      <c r="J38" s="80">
        <v>4.9298</v>
      </c>
      <c r="K38" s="83">
        <f t="shared" si="8"/>
        <v>0.7311509643278775</v>
      </c>
      <c r="L38" s="81">
        <f t="shared" si="0"/>
        <v>5.833333333333333</v>
      </c>
      <c r="M38" s="84">
        <f t="shared" si="1"/>
        <v>17.5</v>
      </c>
      <c r="N38" s="81" t="str">
        <f t="shared" si="9"/>
        <v>Piccola</v>
      </c>
      <c r="O38" s="85">
        <f t="shared" si="2"/>
        <v>7.705737142857142</v>
      </c>
      <c r="P38" s="85">
        <f t="shared" si="3"/>
        <v>0.9658383673469387</v>
      </c>
      <c r="Q38" s="85">
        <f t="shared" si="10"/>
        <v>8.67157551020408</v>
      </c>
      <c r="R38" s="85" t="str">
        <f t="shared" si="11"/>
        <v>Verificata</v>
      </c>
      <c r="S38" s="85">
        <f t="shared" si="12"/>
        <v>16.768849035672122</v>
      </c>
      <c r="T38" s="85">
        <f t="shared" si="4"/>
        <v>10.722294234437099</v>
      </c>
      <c r="U38" s="85" t="str">
        <f t="shared" si="13"/>
        <v>Verificata</v>
      </c>
      <c r="V38" s="85">
        <f t="shared" si="14"/>
        <v>0.981566003489514</v>
      </c>
      <c r="W38" s="85">
        <f t="shared" si="15"/>
        <v>1.7402377883188573</v>
      </c>
      <c r="X38" s="85">
        <f t="shared" si="16"/>
        <v>5.841632293364598</v>
      </c>
      <c r="Y38" s="85">
        <v>5</v>
      </c>
      <c r="Z38" s="85">
        <f t="shared" si="17"/>
        <v>10.841632293364597</v>
      </c>
      <c r="AA38" s="85">
        <v>40</v>
      </c>
      <c r="AB38" s="85" t="str">
        <f t="shared" si="18"/>
        <v>Verificata</v>
      </c>
    </row>
    <row r="39" spans="1:28" ht="12.75">
      <c r="A39" s="79" t="s">
        <v>307</v>
      </c>
      <c r="B39" s="80">
        <v>3.5</v>
      </c>
      <c r="C39" s="80">
        <v>25</v>
      </c>
      <c r="D39" s="80">
        <v>35</v>
      </c>
      <c r="E39" s="81">
        <f t="shared" si="5"/>
        <v>875</v>
      </c>
      <c r="F39" s="81">
        <f t="shared" si="6"/>
        <v>5104.166666666667</v>
      </c>
      <c r="G39" s="82">
        <v>40</v>
      </c>
      <c r="H39" s="82">
        <f t="shared" si="7"/>
        <v>22.666666666666668</v>
      </c>
      <c r="I39" s="80">
        <v>-680.878</v>
      </c>
      <c r="J39" s="80">
        <v>-50.7368</v>
      </c>
      <c r="K39" s="83">
        <f t="shared" si="8"/>
        <v>7.451672693199075</v>
      </c>
      <c r="L39" s="81">
        <f t="shared" si="0"/>
        <v>5.833333333333333</v>
      </c>
      <c r="M39" s="84">
        <f t="shared" si="1"/>
        <v>17.5</v>
      </c>
      <c r="N39" s="81" t="str">
        <f t="shared" si="9"/>
        <v>Media</v>
      </c>
      <c r="O39" s="85">
        <f t="shared" si="2"/>
        <v>7.7814628571428575</v>
      </c>
      <c r="P39" s="85">
        <f t="shared" si="3"/>
        <v>-9.940271020408163</v>
      </c>
      <c r="Q39" s="85">
        <f t="shared" si="10"/>
        <v>-2.158808163265306</v>
      </c>
      <c r="R39" s="85" t="str">
        <f t="shared" si="11"/>
        <v>Verificata</v>
      </c>
      <c r="S39" s="85">
        <f t="shared" si="12"/>
        <v>10.048327306800925</v>
      </c>
      <c r="T39" s="85">
        <f t="shared" si="4"/>
        <v>18.06942201651591</v>
      </c>
      <c r="U39" s="85" t="str">
        <f t="shared" si="13"/>
        <v>Verificata</v>
      </c>
      <c r="V39" s="85">
        <f t="shared" si="14"/>
        <v>0.8380241402031945</v>
      </c>
      <c r="W39" s="85">
        <f t="shared" si="15"/>
        <v>1.8197927916625338</v>
      </c>
      <c r="X39" s="85">
        <f t="shared" si="16"/>
        <v>19.597219094739835</v>
      </c>
      <c r="Y39" s="85">
        <v>5</v>
      </c>
      <c r="Z39" s="85">
        <f t="shared" si="17"/>
        <v>24.597219094739835</v>
      </c>
      <c r="AA39" s="85">
        <v>40</v>
      </c>
      <c r="AB39" s="85" t="str">
        <f t="shared" si="18"/>
        <v>Verificata</v>
      </c>
    </row>
    <row r="40" spans="1:28" ht="12.75">
      <c r="A40" s="79" t="s">
        <v>308</v>
      </c>
      <c r="B40" s="80">
        <v>3.5</v>
      </c>
      <c r="C40" s="80">
        <v>25</v>
      </c>
      <c r="D40" s="80">
        <v>35</v>
      </c>
      <c r="E40" s="81">
        <f t="shared" si="5"/>
        <v>875</v>
      </c>
      <c r="F40" s="81">
        <f t="shared" si="6"/>
        <v>5104.166666666667</v>
      </c>
      <c r="G40" s="82">
        <v>40</v>
      </c>
      <c r="H40" s="82">
        <f t="shared" si="7"/>
        <v>22.666666666666668</v>
      </c>
      <c r="I40" s="80">
        <v>-680.602</v>
      </c>
      <c r="J40" s="80">
        <v>-52.5389</v>
      </c>
      <c r="K40" s="83">
        <f t="shared" si="8"/>
        <v>7.7194748178818156</v>
      </c>
      <c r="L40" s="81">
        <f t="shared" si="0"/>
        <v>5.833333333333333</v>
      </c>
      <c r="M40" s="84">
        <f t="shared" si="1"/>
        <v>17.5</v>
      </c>
      <c r="N40" s="81" t="str">
        <f t="shared" si="9"/>
        <v>Media</v>
      </c>
      <c r="O40" s="85">
        <f t="shared" si="2"/>
        <v>7.778308571428571</v>
      </c>
      <c r="P40" s="85">
        <f t="shared" si="3"/>
        <v>-10.29333551020408</v>
      </c>
      <c r="Q40" s="85">
        <f t="shared" si="10"/>
        <v>-2.5150269387755095</v>
      </c>
      <c r="R40" s="85" t="str">
        <f t="shared" si="11"/>
        <v>Verificata</v>
      </c>
      <c r="S40" s="85">
        <f t="shared" si="12"/>
        <v>9.780525182118184</v>
      </c>
      <c r="T40" s="85">
        <f t="shared" si="4"/>
        <v>18.55665859319021</v>
      </c>
      <c r="U40" s="85" t="str">
        <f t="shared" si="13"/>
        <v>Verificata</v>
      </c>
      <c r="V40" s="85">
        <f t="shared" si="14"/>
        <v>0.8332304359874289</v>
      </c>
      <c r="W40" s="85">
        <f t="shared" si="15"/>
        <v>1.8230001284115698</v>
      </c>
      <c r="X40" s="85">
        <f t="shared" si="16"/>
        <v>19.977362880232448</v>
      </c>
      <c r="Y40" s="85">
        <v>5</v>
      </c>
      <c r="Z40" s="85">
        <f t="shared" si="17"/>
        <v>24.977362880232448</v>
      </c>
      <c r="AA40" s="85">
        <v>40</v>
      </c>
      <c r="AB40" s="85" t="str">
        <f t="shared" si="18"/>
        <v>Verificata</v>
      </c>
    </row>
    <row r="41" spans="1:28" ht="12.75">
      <c r="A41" s="79" t="s">
        <v>309</v>
      </c>
      <c r="B41" s="80">
        <v>3.5</v>
      </c>
      <c r="C41" s="80">
        <v>25</v>
      </c>
      <c r="D41" s="80">
        <v>35</v>
      </c>
      <c r="E41" s="81">
        <f t="shared" si="5"/>
        <v>875</v>
      </c>
      <c r="F41" s="81">
        <f t="shared" si="6"/>
        <v>5104.166666666667</v>
      </c>
      <c r="G41" s="82">
        <v>40</v>
      </c>
      <c r="H41" s="82">
        <f t="shared" si="7"/>
        <v>22.666666666666668</v>
      </c>
      <c r="I41" s="80">
        <v>-332.958</v>
      </c>
      <c r="J41" s="80">
        <v>67.0796</v>
      </c>
      <c r="K41" s="83">
        <f t="shared" si="8"/>
        <v>20.146565032226285</v>
      </c>
      <c r="L41" s="81">
        <f t="shared" si="0"/>
        <v>5.833333333333333</v>
      </c>
      <c r="M41" s="84">
        <f t="shared" si="1"/>
        <v>17.5</v>
      </c>
      <c r="N41" s="81" t="str">
        <f t="shared" si="9"/>
        <v>Grande</v>
      </c>
      <c r="O41" s="85">
        <f t="shared" si="2"/>
        <v>3.805234285714286</v>
      </c>
      <c r="P41" s="85">
        <f t="shared" si="3"/>
        <v>13.142125714285715</v>
      </c>
      <c r="Q41" s="85">
        <f t="shared" si="10"/>
        <v>16.94736</v>
      </c>
      <c r="R41" s="85" t="str">
        <f t="shared" si="11"/>
        <v>Verificata</v>
      </c>
      <c r="S41" s="85">
        <f t="shared" si="12"/>
        <v>-2.6465650322262846</v>
      </c>
      <c r="T41" s="85">
        <f t="shared" si="4"/>
        <v>-33.54869384233913</v>
      </c>
      <c r="U41" s="85" t="str">
        <f>IF(T41&lt;=H41,"Verificata","Non Verificata")</f>
        <v>Verificata</v>
      </c>
      <c r="V41" s="85">
        <f t="shared" si="14"/>
        <v>0.7964691989431384</v>
      </c>
      <c r="W41" s="85">
        <f t="shared" si="15"/>
        <v>1.8489772591574578</v>
      </c>
      <c r="X41" s="85">
        <f t="shared" si="16"/>
        <v>22.894848453256106</v>
      </c>
      <c r="Y41" s="85">
        <v>5</v>
      </c>
      <c r="Z41" s="85">
        <f t="shared" si="17"/>
        <v>27.894848453256106</v>
      </c>
      <c r="AA41" s="85">
        <v>40</v>
      </c>
      <c r="AB41" s="85" t="str">
        <f t="shared" si="18"/>
        <v>Verificata</v>
      </c>
    </row>
    <row r="42" spans="1:28" ht="12.75">
      <c r="A42" s="79" t="s">
        <v>310</v>
      </c>
      <c r="B42" s="80">
        <v>3.5</v>
      </c>
      <c r="C42" s="80">
        <v>25</v>
      </c>
      <c r="D42" s="80">
        <v>35</v>
      </c>
      <c r="E42" s="81">
        <f t="shared" si="5"/>
        <v>875</v>
      </c>
      <c r="F42" s="81">
        <f t="shared" si="6"/>
        <v>5104.166666666667</v>
      </c>
      <c r="G42" s="82">
        <v>40</v>
      </c>
      <c r="H42" s="82">
        <f t="shared" si="7"/>
        <v>22.666666666666668</v>
      </c>
      <c r="I42" s="80">
        <v>-333.353</v>
      </c>
      <c r="J42" s="80">
        <v>68.4582</v>
      </c>
      <c r="K42" s="83">
        <f t="shared" si="8"/>
        <v>20.536248361346683</v>
      </c>
      <c r="L42" s="81">
        <f t="shared" si="0"/>
        <v>5.833333333333333</v>
      </c>
      <c r="M42" s="84">
        <f t="shared" si="1"/>
        <v>17.5</v>
      </c>
      <c r="N42" s="81" t="str">
        <f t="shared" si="9"/>
        <v>Grande</v>
      </c>
      <c r="O42" s="85">
        <f t="shared" si="2"/>
        <v>3.8097485714285715</v>
      </c>
      <c r="P42" s="85">
        <f t="shared" si="3"/>
        <v>13.412218775510205</v>
      </c>
      <c r="Q42" s="85">
        <f t="shared" si="10"/>
        <v>17.221967346938776</v>
      </c>
      <c r="R42" s="85" t="str">
        <f t="shared" si="11"/>
        <v>Verificata</v>
      </c>
      <c r="S42" s="85">
        <f t="shared" si="12"/>
        <v>-3.036248361346683</v>
      </c>
      <c r="T42" s="85">
        <f t="shared" si="4"/>
        <v>-29.277622497886068</v>
      </c>
      <c r="U42" s="85" t="str">
        <f>IF(T42&lt;=H42,"Verificata","Non Verificata")</f>
        <v>Verificata</v>
      </c>
      <c r="V42" s="85">
        <f t="shared" si="14"/>
        <v>0.7931515218538171</v>
      </c>
      <c r="W42" s="85">
        <f t="shared" si="15"/>
        <v>1.8514470090435233</v>
      </c>
      <c r="X42" s="85">
        <f t="shared" si="16"/>
        <v>23.159810188605327</v>
      </c>
      <c r="Y42" s="85">
        <v>5</v>
      </c>
      <c r="Z42" s="85">
        <f t="shared" si="17"/>
        <v>28.159810188605327</v>
      </c>
      <c r="AA42" s="85">
        <v>40</v>
      </c>
      <c r="AB42" s="85" t="str">
        <f t="shared" si="18"/>
        <v>Verificata</v>
      </c>
    </row>
    <row r="43" spans="1:28" ht="12.75">
      <c r="A43" s="79" t="s">
        <v>311</v>
      </c>
      <c r="B43" s="80">
        <v>3.5</v>
      </c>
      <c r="C43" s="80">
        <v>25</v>
      </c>
      <c r="D43" s="80">
        <v>35</v>
      </c>
      <c r="E43" s="81">
        <f t="shared" si="5"/>
        <v>875</v>
      </c>
      <c r="F43" s="81">
        <f t="shared" si="6"/>
        <v>5104.166666666667</v>
      </c>
      <c r="G43" s="82">
        <v>40</v>
      </c>
      <c r="H43" s="82">
        <f t="shared" si="7"/>
        <v>22.666666666666668</v>
      </c>
      <c r="I43" s="80">
        <v>-331.157</v>
      </c>
      <c r="J43" s="80">
        <v>-12.6861</v>
      </c>
      <c r="K43" s="83">
        <f t="shared" si="8"/>
        <v>3.8308415645751106</v>
      </c>
      <c r="L43" s="81">
        <f t="shared" si="0"/>
        <v>5.833333333333333</v>
      </c>
      <c r="M43" s="84">
        <f t="shared" si="1"/>
        <v>17.5</v>
      </c>
      <c r="N43" s="81" t="str">
        <f t="shared" si="9"/>
        <v>Piccola</v>
      </c>
      <c r="O43" s="85">
        <f t="shared" si="2"/>
        <v>3.7846514285714283</v>
      </c>
      <c r="P43" s="85">
        <f t="shared" si="3"/>
        <v>-2.48544</v>
      </c>
      <c r="Q43" s="85">
        <f t="shared" si="10"/>
        <v>1.2992114285714282</v>
      </c>
      <c r="R43" s="85" t="str">
        <f t="shared" si="11"/>
        <v>Verificata</v>
      </c>
      <c r="S43" s="85">
        <f t="shared" si="12"/>
        <v>13.66915843542489</v>
      </c>
      <c r="T43" s="85">
        <f t="shared" si="4"/>
        <v>6.4604221064900065</v>
      </c>
      <c r="U43" s="85" t="str">
        <f t="shared" si="13"/>
        <v>Verificata</v>
      </c>
      <c r="V43" s="85">
        <f t="shared" si="14"/>
        <v>0.953899924451126</v>
      </c>
      <c r="W43" s="85">
        <f t="shared" si="15"/>
        <v>1.7533183669283416</v>
      </c>
      <c r="X43" s="85">
        <f t="shared" si="16"/>
        <v>9.441387418038365</v>
      </c>
      <c r="Y43" s="85">
        <v>5</v>
      </c>
      <c r="Z43" s="85">
        <f t="shared" si="17"/>
        <v>14.441387418038365</v>
      </c>
      <c r="AA43" s="85">
        <v>40</v>
      </c>
      <c r="AB43" s="85" t="str">
        <f t="shared" si="18"/>
        <v>Verificata</v>
      </c>
    </row>
    <row r="44" spans="1:28" ht="12.75">
      <c r="A44" s="79" t="s">
        <v>312</v>
      </c>
      <c r="B44" s="80">
        <v>3.5</v>
      </c>
      <c r="C44" s="80">
        <v>25</v>
      </c>
      <c r="D44" s="80">
        <v>35</v>
      </c>
      <c r="E44" s="81">
        <f t="shared" si="5"/>
        <v>875</v>
      </c>
      <c r="F44" s="81">
        <f t="shared" si="6"/>
        <v>5104.166666666667</v>
      </c>
      <c r="G44" s="82">
        <v>40</v>
      </c>
      <c r="H44" s="82">
        <f t="shared" si="7"/>
        <v>22.666666666666668</v>
      </c>
      <c r="I44" s="80">
        <v>-331.47</v>
      </c>
      <c r="J44" s="80">
        <v>-12.8416</v>
      </c>
      <c r="K44" s="83">
        <f t="shared" si="8"/>
        <v>3.8741364226023465</v>
      </c>
      <c r="L44" s="81">
        <f t="shared" si="0"/>
        <v>5.833333333333333</v>
      </c>
      <c r="M44" s="84">
        <f t="shared" si="1"/>
        <v>17.5</v>
      </c>
      <c r="N44" s="81" t="str">
        <f t="shared" si="9"/>
        <v>Piccola</v>
      </c>
      <c r="O44" s="85">
        <f t="shared" si="2"/>
        <v>3.7882285714285717</v>
      </c>
      <c r="P44" s="85">
        <f t="shared" si="3"/>
        <v>-2.515905306122449</v>
      </c>
      <c r="Q44" s="85">
        <f t="shared" si="10"/>
        <v>1.272323265306123</v>
      </c>
      <c r="R44" s="85" t="str">
        <f t="shared" si="11"/>
        <v>Verificata</v>
      </c>
      <c r="S44" s="85">
        <f t="shared" si="12"/>
        <v>13.625863577397654</v>
      </c>
      <c r="T44" s="85">
        <f t="shared" si="4"/>
        <v>6.487075075859641</v>
      </c>
      <c r="U44" s="85" t="str">
        <f t="shared" si="13"/>
        <v>Verificata</v>
      </c>
      <c r="V44" s="85">
        <f t="shared" si="14"/>
        <v>0.9533612065884706</v>
      </c>
      <c r="W44" s="85">
        <f t="shared" si="15"/>
        <v>1.7535828373592994</v>
      </c>
      <c r="X44" s="85">
        <f t="shared" si="16"/>
        <v>9.500507970646042</v>
      </c>
      <c r="Y44" s="85">
        <v>5</v>
      </c>
      <c r="Z44" s="85">
        <f t="shared" si="17"/>
        <v>14.500507970646042</v>
      </c>
      <c r="AA44" s="85">
        <v>40</v>
      </c>
      <c r="AB44" s="85" t="str">
        <f t="shared" si="18"/>
        <v>Verificata</v>
      </c>
    </row>
    <row r="45" spans="1:28" ht="12.75">
      <c r="A45" s="79" t="s">
        <v>313</v>
      </c>
      <c r="B45" s="80">
        <v>3.5</v>
      </c>
      <c r="C45" s="80">
        <v>25</v>
      </c>
      <c r="D45" s="80">
        <v>35</v>
      </c>
      <c r="E45" s="81">
        <f t="shared" si="5"/>
        <v>875</v>
      </c>
      <c r="F45" s="81">
        <f t="shared" si="6"/>
        <v>5104.166666666667</v>
      </c>
      <c r="G45" s="82">
        <v>40</v>
      </c>
      <c r="H45" s="82">
        <f t="shared" si="7"/>
        <v>22.666666666666668</v>
      </c>
      <c r="I45" s="80">
        <v>-311.572</v>
      </c>
      <c r="J45" s="80">
        <v>0.7245</v>
      </c>
      <c r="K45" s="83">
        <f t="shared" si="8"/>
        <v>0.23253052264003185</v>
      </c>
      <c r="L45" s="81">
        <f t="shared" si="0"/>
        <v>5.833333333333333</v>
      </c>
      <c r="M45" s="84">
        <f t="shared" si="1"/>
        <v>17.5</v>
      </c>
      <c r="N45" s="81" t="str">
        <f t="shared" si="9"/>
        <v>Piccola</v>
      </c>
      <c r="O45" s="85">
        <f t="shared" si="2"/>
        <v>3.5608228571428575</v>
      </c>
      <c r="P45" s="85">
        <f t="shared" si="3"/>
        <v>0.14194285714285712</v>
      </c>
      <c r="Q45" s="85">
        <f t="shared" si="10"/>
        <v>3.7027657142857144</v>
      </c>
      <c r="R45" s="85" t="str">
        <f t="shared" si="11"/>
        <v>Verificata</v>
      </c>
      <c r="S45" s="85">
        <f t="shared" si="12"/>
        <v>17.267469477359967</v>
      </c>
      <c r="T45" s="85">
        <f t="shared" si="4"/>
        <v>4.8116990608035355</v>
      </c>
      <c r="U45" s="85" t="str">
        <f t="shared" si="13"/>
        <v>Verificata</v>
      </c>
      <c r="V45" s="85">
        <f t="shared" si="14"/>
        <v>0.9972475966332921</v>
      </c>
      <c r="W45" s="85">
        <f t="shared" si="15"/>
        <v>1.7332471519217536</v>
      </c>
      <c r="X45" s="85">
        <f t="shared" si="16"/>
        <v>2.2304405981894933</v>
      </c>
      <c r="Y45" s="85">
        <v>5</v>
      </c>
      <c r="Z45" s="85">
        <f t="shared" si="17"/>
        <v>7.230440598189493</v>
      </c>
      <c r="AA45" s="85">
        <v>40</v>
      </c>
      <c r="AB45" s="85" t="str">
        <f t="shared" si="18"/>
        <v>Verificata</v>
      </c>
    </row>
    <row r="46" spans="1:28" ht="12.75">
      <c r="A46" s="79" t="s">
        <v>314</v>
      </c>
      <c r="B46" s="80">
        <v>3.5</v>
      </c>
      <c r="C46" s="80">
        <v>25</v>
      </c>
      <c r="D46" s="80">
        <v>35</v>
      </c>
      <c r="E46" s="81">
        <f t="shared" si="5"/>
        <v>875</v>
      </c>
      <c r="F46" s="81">
        <f t="shared" si="6"/>
        <v>5104.166666666667</v>
      </c>
      <c r="G46" s="82">
        <v>40</v>
      </c>
      <c r="H46" s="82">
        <f t="shared" si="7"/>
        <v>22.666666666666668</v>
      </c>
      <c r="I46" s="80">
        <v>-312.93</v>
      </c>
      <c r="J46" s="80">
        <v>0.5042</v>
      </c>
      <c r="K46" s="83">
        <f t="shared" si="8"/>
        <v>0.16112229572108777</v>
      </c>
      <c r="L46" s="81">
        <f t="shared" si="0"/>
        <v>5.833333333333333</v>
      </c>
      <c r="M46" s="84">
        <f t="shared" si="1"/>
        <v>17.5</v>
      </c>
      <c r="N46" s="81" t="str">
        <f t="shared" si="9"/>
        <v>Piccola</v>
      </c>
      <c r="O46" s="85">
        <f t="shared" si="2"/>
        <v>3.5763428571428575</v>
      </c>
      <c r="P46" s="85">
        <f t="shared" si="3"/>
        <v>0.09878204081632652</v>
      </c>
      <c r="Q46" s="85">
        <f t="shared" si="10"/>
        <v>3.675124897959184</v>
      </c>
      <c r="R46" s="85" t="str">
        <f t="shared" si="11"/>
        <v>Verificata</v>
      </c>
      <c r="S46" s="85">
        <f t="shared" si="12"/>
        <v>17.33887770427891</v>
      </c>
      <c r="T46" s="85">
        <f t="shared" si="4"/>
        <v>4.812768243898888</v>
      </c>
      <c r="U46" s="85" t="str">
        <f t="shared" si="13"/>
        <v>Verificata</v>
      </c>
      <c r="V46" s="85">
        <f t="shared" si="14"/>
        <v>0.9980829203488004</v>
      </c>
      <c r="W46" s="85">
        <f t="shared" si="15"/>
        <v>1.7328831183616107</v>
      </c>
      <c r="X46" s="85">
        <f t="shared" si="16"/>
        <v>1.86029433206642</v>
      </c>
      <c r="Y46" s="85">
        <v>5</v>
      </c>
      <c r="Z46" s="85">
        <f t="shared" si="17"/>
        <v>6.86029433206642</v>
      </c>
      <c r="AA46" s="85">
        <v>40</v>
      </c>
      <c r="AB46" s="85" t="str">
        <f t="shared" si="18"/>
        <v>Verificata</v>
      </c>
    </row>
    <row r="47" spans="1:28" ht="12.75">
      <c r="A47" s="79" t="s">
        <v>315</v>
      </c>
      <c r="B47" s="80">
        <v>3.5</v>
      </c>
      <c r="C47" s="80">
        <v>25</v>
      </c>
      <c r="D47" s="80">
        <v>35</v>
      </c>
      <c r="E47" s="81">
        <f t="shared" si="5"/>
        <v>875</v>
      </c>
      <c r="F47" s="81">
        <f t="shared" si="6"/>
        <v>5104.166666666667</v>
      </c>
      <c r="G47" s="82">
        <v>40</v>
      </c>
      <c r="H47" s="82">
        <f t="shared" si="7"/>
        <v>22.666666666666668</v>
      </c>
      <c r="I47" s="80">
        <v>-313.381</v>
      </c>
      <c r="J47" s="80">
        <v>-1.7634</v>
      </c>
      <c r="K47" s="83">
        <f t="shared" si="8"/>
        <v>0.5627016315603053</v>
      </c>
      <c r="L47" s="81">
        <f t="shared" si="0"/>
        <v>5.833333333333333</v>
      </c>
      <c r="M47" s="84">
        <f t="shared" si="1"/>
        <v>17.5</v>
      </c>
      <c r="N47" s="81" t="str">
        <f t="shared" si="9"/>
        <v>Piccola</v>
      </c>
      <c r="O47" s="85">
        <f t="shared" si="2"/>
        <v>3.5814971428571423</v>
      </c>
      <c r="P47" s="85">
        <f t="shared" si="3"/>
        <v>-0.34548244897959185</v>
      </c>
      <c r="Q47" s="85">
        <f t="shared" si="10"/>
        <v>3.2360146938775505</v>
      </c>
      <c r="R47" s="85" t="str">
        <f t="shared" si="11"/>
        <v>Verificata</v>
      </c>
      <c r="S47" s="85">
        <f t="shared" si="12"/>
        <v>16.937298368439695</v>
      </c>
      <c r="T47" s="85">
        <f t="shared" si="4"/>
        <v>4.93397853948092</v>
      </c>
      <c r="U47" s="85" t="str">
        <f t="shared" si="13"/>
        <v>Verificata</v>
      </c>
      <c r="V47" s="85">
        <f t="shared" si="14"/>
        <v>0.993327112267533</v>
      </c>
      <c r="W47" s="85">
        <f t="shared" si="15"/>
        <v>1.7349668813973238</v>
      </c>
      <c r="X47" s="85">
        <f t="shared" si="16"/>
        <v>3.483193317885392</v>
      </c>
      <c r="Y47" s="85">
        <v>5</v>
      </c>
      <c r="Z47" s="85">
        <f t="shared" si="17"/>
        <v>8.483193317885393</v>
      </c>
      <c r="AA47" s="85">
        <v>40</v>
      </c>
      <c r="AB47" s="85" t="str">
        <f t="shared" si="18"/>
        <v>Verificata</v>
      </c>
    </row>
    <row r="48" spans="1:28" ht="12.75">
      <c r="A48" s="79" t="s">
        <v>316</v>
      </c>
      <c r="B48" s="80">
        <v>3.5</v>
      </c>
      <c r="C48" s="80">
        <v>25</v>
      </c>
      <c r="D48" s="80">
        <v>35</v>
      </c>
      <c r="E48" s="81">
        <f t="shared" si="5"/>
        <v>875</v>
      </c>
      <c r="F48" s="81">
        <f t="shared" si="6"/>
        <v>5104.166666666667</v>
      </c>
      <c r="G48" s="82">
        <v>40</v>
      </c>
      <c r="H48" s="82">
        <f t="shared" si="7"/>
        <v>22.666666666666668</v>
      </c>
      <c r="I48" s="80">
        <v>-312.449</v>
      </c>
      <c r="J48" s="80">
        <v>-2.1671</v>
      </c>
      <c r="K48" s="83">
        <f t="shared" si="8"/>
        <v>0.6935851931035145</v>
      </c>
      <c r="L48" s="81">
        <f t="shared" si="0"/>
        <v>5.833333333333333</v>
      </c>
      <c r="M48" s="84">
        <f t="shared" si="1"/>
        <v>17.5</v>
      </c>
      <c r="N48" s="81" t="str">
        <f t="shared" si="9"/>
        <v>Piccola</v>
      </c>
      <c r="O48" s="85">
        <f t="shared" si="2"/>
        <v>3.5708457142857144</v>
      </c>
      <c r="P48" s="85">
        <f t="shared" si="3"/>
        <v>-0.424574693877551</v>
      </c>
      <c r="Q48" s="85">
        <f t="shared" si="10"/>
        <v>3.1462710204081636</v>
      </c>
      <c r="R48" s="85" t="str">
        <f t="shared" si="11"/>
        <v>Verificata</v>
      </c>
      <c r="S48" s="85">
        <f t="shared" si="12"/>
        <v>16.806414806896484</v>
      </c>
      <c r="T48" s="85">
        <f t="shared" si="4"/>
        <v>4.95761495183037</v>
      </c>
      <c r="U48" s="85" t="str">
        <f t="shared" si="13"/>
        <v>Verificata</v>
      </c>
      <c r="V48" s="85">
        <f t="shared" si="14"/>
        <v>0.9918119781415975</v>
      </c>
      <c r="W48" s="85">
        <f t="shared" si="15"/>
        <v>1.735636459559402</v>
      </c>
      <c r="X48" s="85">
        <f t="shared" si="16"/>
        <v>3.8628621653585413</v>
      </c>
      <c r="Y48" s="85">
        <v>5</v>
      </c>
      <c r="Z48" s="85">
        <f t="shared" si="17"/>
        <v>8.86286216535854</v>
      </c>
      <c r="AA48" s="85">
        <v>40</v>
      </c>
      <c r="AB48" s="85" t="str">
        <f t="shared" si="18"/>
        <v>Verificata</v>
      </c>
    </row>
    <row r="49" spans="1:28" ht="12.75">
      <c r="A49" s="79" t="s">
        <v>317</v>
      </c>
      <c r="B49" s="80">
        <v>3.5</v>
      </c>
      <c r="C49" s="80">
        <v>25</v>
      </c>
      <c r="D49" s="80">
        <v>35</v>
      </c>
      <c r="E49" s="81">
        <f t="shared" si="5"/>
        <v>875</v>
      </c>
      <c r="F49" s="81">
        <f t="shared" si="6"/>
        <v>5104.166666666667</v>
      </c>
      <c r="G49" s="82">
        <v>40</v>
      </c>
      <c r="H49" s="82">
        <f t="shared" si="7"/>
        <v>22.666666666666668</v>
      </c>
      <c r="I49" s="80">
        <v>-331.237</v>
      </c>
      <c r="J49" s="80">
        <v>11.6073</v>
      </c>
      <c r="K49" s="83">
        <f t="shared" si="8"/>
        <v>3.5042280904609084</v>
      </c>
      <c r="L49" s="81">
        <f t="shared" si="0"/>
        <v>5.833333333333333</v>
      </c>
      <c r="M49" s="84">
        <f t="shared" si="1"/>
        <v>17.5</v>
      </c>
      <c r="N49" s="81" t="str">
        <f t="shared" si="9"/>
        <v>Piccola</v>
      </c>
      <c r="O49" s="85">
        <f t="shared" si="2"/>
        <v>3.7855657142857146</v>
      </c>
      <c r="P49" s="85">
        <f t="shared" si="3"/>
        <v>2.2740832653061225</v>
      </c>
      <c r="Q49" s="85">
        <f t="shared" si="10"/>
        <v>6.059648979591837</v>
      </c>
      <c r="R49" s="85" t="str">
        <f t="shared" si="11"/>
        <v>Verificata</v>
      </c>
      <c r="S49" s="85">
        <f t="shared" si="12"/>
        <v>13.99577190953909</v>
      </c>
      <c r="T49" s="85">
        <f t="shared" si="4"/>
        <v>6.311182208282754</v>
      </c>
      <c r="U49" s="85" t="str">
        <f t="shared" si="13"/>
        <v>Verificata</v>
      </c>
      <c r="V49" s="85">
        <f t="shared" si="14"/>
        <v>0.9576541741135679</v>
      </c>
      <c r="W49" s="85">
        <f t="shared" si="15"/>
        <v>1.7514858423276953</v>
      </c>
      <c r="X49" s="85">
        <f t="shared" si="16"/>
        <v>9.02159251542405</v>
      </c>
      <c r="Y49" s="85">
        <v>5</v>
      </c>
      <c r="Z49" s="85">
        <f t="shared" si="17"/>
        <v>14.02159251542405</v>
      </c>
      <c r="AA49" s="85">
        <v>40</v>
      </c>
      <c r="AB49" s="85" t="str">
        <f t="shared" si="18"/>
        <v>Verificata</v>
      </c>
    </row>
    <row r="50" spans="1:28" ht="12.75">
      <c r="A50" s="79" t="s">
        <v>318</v>
      </c>
      <c r="B50" s="80">
        <v>3.5</v>
      </c>
      <c r="C50" s="80">
        <v>25</v>
      </c>
      <c r="D50" s="80">
        <v>35</v>
      </c>
      <c r="E50" s="81">
        <f t="shared" si="5"/>
        <v>875</v>
      </c>
      <c r="F50" s="81">
        <f t="shared" si="6"/>
        <v>5104.166666666667</v>
      </c>
      <c r="G50" s="82">
        <v>40</v>
      </c>
      <c r="H50" s="82">
        <f t="shared" si="7"/>
        <v>22.666666666666668</v>
      </c>
      <c r="I50" s="80">
        <v>-331.614</v>
      </c>
      <c r="J50" s="80">
        <v>11.2669</v>
      </c>
      <c r="K50" s="83">
        <f t="shared" si="8"/>
        <v>3.39759479394718</v>
      </c>
      <c r="L50" s="81">
        <f t="shared" si="0"/>
        <v>5.833333333333333</v>
      </c>
      <c r="M50" s="84">
        <f t="shared" si="1"/>
        <v>17.5</v>
      </c>
      <c r="N50" s="81" t="str">
        <f t="shared" si="9"/>
        <v>Piccola</v>
      </c>
      <c r="O50" s="85">
        <f t="shared" si="2"/>
        <v>3.7898742857142858</v>
      </c>
      <c r="P50" s="85">
        <f t="shared" si="3"/>
        <v>2.2073926530612242</v>
      </c>
      <c r="Q50" s="85">
        <f t="shared" si="10"/>
        <v>5.99726693877551</v>
      </c>
      <c r="R50" s="85" t="str">
        <f t="shared" si="11"/>
        <v>Verificata</v>
      </c>
      <c r="S50" s="85">
        <f t="shared" si="12"/>
        <v>14.10240520605282</v>
      </c>
      <c r="T50" s="85">
        <f t="shared" si="4"/>
        <v>6.270589924762993</v>
      </c>
      <c r="U50" s="85" t="str">
        <f t="shared" si="13"/>
        <v>Verificata</v>
      </c>
      <c r="V50" s="85">
        <f t="shared" si="14"/>
        <v>0.9588449151449645</v>
      </c>
      <c r="W50" s="85">
        <f t="shared" si="15"/>
        <v>1.750908450739021</v>
      </c>
      <c r="X50" s="85">
        <f t="shared" si="16"/>
        <v>8.885392768048446</v>
      </c>
      <c r="Y50" s="85">
        <v>5</v>
      </c>
      <c r="Z50" s="85">
        <f t="shared" si="17"/>
        <v>13.885392768048446</v>
      </c>
      <c r="AA50" s="85">
        <v>40</v>
      </c>
      <c r="AB50" s="85" t="str">
        <f t="shared" si="18"/>
        <v>Verificata</v>
      </c>
    </row>
    <row r="51" spans="1:28" ht="12.75">
      <c r="A51" s="79" t="s">
        <v>319</v>
      </c>
      <c r="B51" s="80">
        <v>3.5</v>
      </c>
      <c r="C51" s="80">
        <v>25</v>
      </c>
      <c r="D51" s="80">
        <v>35</v>
      </c>
      <c r="E51" s="81">
        <f t="shared" si="5"/>
        <v>875</v>
      </c>
      <c r="F51" s="81">
        <f t="shared" si="6"/>
        <v>5104.166666666667</v>
      </c>
      <c r="G51" s="82">
        <v>40</v>
      </c>
      <c r="H51" s="82">
        <f t="shared" si="7"/>
        <v>22.666666666666668</v>
      </c>
      <c r="I51" s="80">
        <v>-332.984</v>
      </c>
      <c r="J51" s="80">
        <v>-67.9774</v>
      </c>
      <c r="K51" s="83">
        <f t="shared" si="8"/>
        <v>20.414614516012783</v>
      </c>
      <c r="L51" s="81">
        <f t="shared" si="0"/>
        <v>5.833333333333333</v>
      </c>
      <c r="M51" s="84">
        <f t="shared" si="1"/>
        <v>17.5</v>
      </c>
      <c r="N51" s="81" t="str">
        <f t="shared" si="9"/>
        <v>Grande</v>
      </c>
      <c r="O51" s="85">
        <f t="shared" si="2"/>
        <v>3.8055314285714283</v>
      </c>
      <c r="P51" s="85">
        <f t="shared" si="3"/>
        <v>-13.318021224489797</v>
      </c>
      <c r="Q51" s="85">
        <f t="shared" si="10"/>
        <v>-9.51248979591837</v>
      </c>
      <c r="R51" s="85" t="str">
        <f t="shared" si="11"/>
        <v>Verificata</v>
      </c>
      <c r="S51" s="85">
        <f t="shared" si="12"/>
        <v>-2.914614516012783</v>
      </c>
      <c r="T51" s="85">
        <f t="shared" si="4"/>
        <v>-30.465686918627792</v>
      </c>
      <c r="U51" s="85" t="str">
        <f t="shared" si="13"/>
        <v>Verificata</v>
      </c>
      <c r="V51" s="85">
        <f t="shared" si="14"/>
        <v>0.7943054502365365</v>
      </c>
      <c r="W51" s="85">
        <f t="shared" si="15"/>
        <v>1.850585559258903</v>
      </c>
      <c r="X51" s="85">
        <f t="shared" si="16"/>
        <v>23.067600162659392</v>
      </c>
      <c r="Y51" s="85">
        <v>5</v>
      </c>
      <c r="Z51" s="85">
        <f t="shared" si="17"/>
        <v>28.067600162659392</v>
      </c>
      <c r="AA51" s="85">
        <v>40</v>
      </c>
      <c r="AB51" s="85" t="str">
        <f t="shared" si="18"/>
        <v>Verificata</v>
      </c>
    </row>
    <row r="52" spans="1:28" ht="12.75">
      <c r="A52" s="79" t="s">
        <v>320</v>
      </c>
      <c r="B52" s="80">
        <v>3.5</v>
      </c>
      <c r="C52" s="80">
        <v>25</v>
      </c>
      <c r="D52" s="80">
        <v>35</v>
      </c>
      <c r="E52" s="81">
        <f t="shared" si="5"/>
        <v>875</v>
      </c>
      <c r="F52" s="81">
        <f t="shared" si="6"/>
        <v>5104.166666666667</v>
      </c>
      <c r="G52" s="82">
        <v>40</v>
      </c>
      <c r="H52" s="82">
        <f t="shared" si="7"/>
        <v>22.666666666666668</v>
      </c>
      <c r="I52" s="80">
        <v>-332.447</v>
      </c>
      <c r="J52" s="80">
        <v>-66.3254</v>
      </c>
      <c r="K52" s="83">
        <f t="shared" si="8"/>
        <v>19.950668828414756</v>
      </c>
      <c r="L52" s="81">
        <f t="shared" si="0"/>
        <v>5.833333333333333</v>
      </c>
      <c r="M52" s="84">
        <f t="shared" si="1"/>
        <v>17.5</v>
      </c>
      <c r="N52" s="81" t="str">
        <f t="shared" si="9"/>
        <v>Grande</v>
      </c>
      <c r="O52" s="85">
        <f t="shared" si="2"/>
        <v>3.799394285714286</v>
      </c>
      <c r="P52" s="85">
        <f t="shared" si="3"/>
        <v>-12.994364081632654</v>
      </c>
      <c r="Q52" s="85">
        <f t="shared" si="10"/>
        <v>-9.194969795918368</v>
      </c>
      <c r="R52" s="85" t="str">
        <f t="shared" si="11"/>
        <v>Verificata</v>
      </c>
      <c r="S52" s="85">
        <f t="shared" si="12"/>
        <v>-2.4506688284147558</v>
      </c>
      <c r="T52" s="85">
        <f t="shared" si="4"/>
        <v>-36.17483207254865</v>
      </c>
      <c r="U52" s="85" t="str">
        <f t="shared" si="13"/>
        <v>Verificata</v>
      </c>
      <c r="V52" s="85">
        <f t="shared" si="14"/>
        <v>0.7982959953823519</v>
      </c>
      <c r="W52" s="85">
        <f t="shared" si="15"/>
        <v>1.8476265046992157</v>
      </c>
      <c r="X52" s="85">
        <f t="shared" si="16"/>
        <v>22.749145789902876</v>
      </c>
      <c r="Y52" s="85">
        <v>5</v>
      </c>
      <c r="Z52" s="85">
        <f t="shared" si="17"/>
        <v>27.749145789902876</v>
      </c>
      <c r="AA52" s="85">
        <v>40</v>
      </c>
      <c r="AB52" s="85" t="str">
        <f t="shared" si="18"/>
        <v>Verificata</v>
      </c>
    </row>
    <row r="53" spans="1:28" ht="12.75">
      <c r="A53" s="114" t="s">
        <v>321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81"/>
      <c r="V53" s="85"/>
      <c r="W53" s="85"/>
      <c r="X53" s="85"/>
      <c r="Y53" s="85"/>
      <c r="Z53" s="85"/>
      <c r="AA53" s="85"/>
      <c r="AB53" s="85"/>
    </row>
    <row r="54" spans="1:28" ht="12.75">
      <c r="A54" s="79" t="s">
        <v>322</v>
      </c>
      <c r="B54" s="80">
        <v>3.5</v>
      </c>
      <c r="C54" s="80">
        <v>30</v>
      </c>
      <c r="D54" s="80">
        <v>50</v>
      </c>
      <c r="E54" s="81">
        <f t="shared" si="5"/>
        <v>1500</v>
      </c>
      <c r="F54" s="86">
        <f t="shared" si="6"/>
        <v>12500</v>
      </c>
      <c r="G54" s="82">
        <v>40</v>
      </c>
      <c r="H54" s="82">
        <f t="shared" si="7"/>
        <v>22.666666666666668</v>
      </c>
      <c r="I54" s="80">
        <v>-2822.315</v>
      </c>
      <c r="J54" s="80">
        <v>-10.9415</v>
      </c>
      <c r="K54" s="83">
        <f t="shared" si="8"/>
        <v>0.38767820034262646</v>
      </c>
      <c r="L54" s="84">
        <f aca="true" t="shared" si="19" ref="L54:L85">D54/6</f>
        <v>8.333333333333334</v>
      </c>
      <c r="M54" s="84">
        <f aca="true" t="shared" si="20" ref="M54:M85">D54/2</f>
        <v>25</v>
      </c>
      <c r="N54" s="81" t="str">
        <f t="shared" si="9"/>
        <v>Piccola</v>
      </c>
      <c r="O54" s="85">
        <f aca="true" t="shared" si="21" ref="O54:O85">ABS(I54*10/E54)</f>
        <v>18.815433333333335</v>
      </c>
      <c r="P54" s="85">
        <f aca="true" t="shared" si="22" ref="P54:P85">J54*1000/F54</f>
        <v>-0.87532</v>
      </c>
      <c r="Q54" s="85">
        <f t="shared" si="10"/>
        <v>17.940113333333336</v>
      </c>
      <c r="R54" s="85" t="str">
        <f t="shared" si="11"/>
        <v>Verificata</v>
      </c>
      <c r="S54" s="85">
        <f aca="true" t="shared" si="23" ref="S54:S85">M54-K54</f>
        <v>24.612321799657373</v>
      </c>
      <c r="T54" s="85">
        <f aca="true" t="shared" si="24" ref="T54:T85">2/3*ABS(I54)*1000/(C54*S54*100)</f>
        <v>25.482403335058052</v>
      </c>
      <c r="U54" s="85" t="str">
        <f>IF(T54&lt;=H54,"Verificata","Non Verificata")</f>
        <v>Non Verificata</v>
      </c>
      <c r="V54" s="85">
        <f t="shared" si="14"/>
        <v>0.9716498484874003</v>
      </c>
      <c r="W54" s="85">
        <f t="shared" si="15"/>
        <v>1.7448145217344628</v>
      </c>
      <c r="X54" s="85">
        <f t="shared" si="16"/>
        <v>6.664338804059274</v>
      </c>
      <c r="Y54" s="85">
        <v>5</v>
      </c>
      <c r="Z54" s="85">
        <f t="shared" si="17"/>
        <v>11.664338804059273</v>
      </c>
      <c r="AA54" s="85">
        <v>40</v>
      </c>
      <c r="AB54" s="85" t="str">
        <f t="shared" si="18"/>
        <v>Verificata</v>
      </c>
    </row>
    <row r="55" spans="1:28" ht="12.75">
      <c r="A55" s="79" t="s">
        <v>323</v>
      </c>
      <c r="B55" s="80">
        <v>3.5</v>
      </c>
      <c r="C55" s="80">
        <v>30</v>
      </c>
      <c r="D55" s="80">
        <v>50</v>
      </c>
      <c r="E55" s="81">
        <f t="shared" si="5"/>
        <v>1500</v>
      </c>
      <c r="F55" s="86">
        <f t="shared" si="6"/>
        <v>12500</v>
      </c>
      <c r="G55" s="82">
        <v>40</v>
      </c>
      <c r="H55" s="82">
        <f t="shared" si="7"/>
        <v>22.666666666666668</v>
      </c>
      <c r="I55" s="80">
        <v>-2823.542</v>
      </c>
      <c r="J55" s="80">
        <v>-13.1913</v>
      </c>
      <c r="K55" s="83">
        <f t="shared" si="8"/>
        <v>0.46718979211217687</v>
      </c>
      <c r="L55" s="84">
        <f t="shared" si="19"/>
        <v>8.333333333333334</v>
      </c>
      <c r="M55" s="84">
        <f t="shared" si="20"/>
        <v>25</v>
      </c>
      <c r="N55" s="81" t="str">
        <f t="shared" si="9"/>
        <v>Piccola</v>
      </c>
      <c r="O55" s="85">
        <f t="shared" si="21"/>
        <v>18.82361333333333</v>
      </c>
      <c r="P55" s="85">
        <f t="shared" si="22"/>
        <v>-1.055304</v>
      </c>
      <c r="Q55" s="85">
        <f t="shared" si="10"/>
        <v>17.76830933333333</v>
      </c>
      <c r="R55" s="85" t="str">
        <f t="shared" si="11"/>
        <v>Verificata</v>
      </c>
      <c r="S55" s="85">
        <f t="shared" si="23"/>
        <v>24.532810207887824</v>
      </c>
      <c r="T55" s="85">
        <f t="shared" si="24"/>
        <v>25.57610695476044</v>
      </c>
      <c r="U55" s="85" t="str">
        <f aca="true" t="shared" si="25" ref="U55:U102">IF(T55&lt;=H55,"Verificata","Non Verificata")</f>
        <v>Non Verificata</v>
      </c>
      <c r="V55" s="85">
        <f t="shared" si="14"/>
        <v>0.9660185583757287</v>
      </c>
      <c r="W55" s="85">
        <f t="shared" si="15"/>
        <v>1.7474686666057022</v>
      </c>
      <c r="X55" s="85">
        <f t="shared" si="16"/>
        <v>7.328626087837774</v>
      </c>
      <c r="Y55" s="85">
        <v>5</v>
      </c>
      <c r="Z55" s="85">
        <f t="shared" si="17"/>
        <v>12.328626087837774</v>
      </c>
      <c r="AA55" s="85">
        <v>40</v>
      </c>
      <c r="AB55" s="85" t="str">
        <f t="shared" si="18"/>
        <v>Verificata</v>
      </c>
    </row>
    <row r="56" spans="1:28" ht="12.75">
      <c r="A56" s="79" t="s">
        <v>324</v>
      </c>
      <c r="B56" s="80">
        <v>3.5</v>
      </c>
      <c r="C56" s="80">
        <v>30</v>
      </c>
      <c r="D56" s="80">
        <v>50</v>
      </c>
      <c r="E56" s="81">
        <f t="shared" si="5"/>
        <v>1500</v>
      </c>
      <c r="F56" s="86">
        <f t="shared" si="6"/>
        <v>12500</v>
      </c>
      <c r="G56" s="82">
        <v>40</v>
      </c>
      <c r="H56" s="82">
        <f t="shared" si="7"/>
        <v>22.666666666666668</v>
      </c>
      <c r="I56" s="80">
        <v>-2772.753</v>
      </c>
      <c r="J56" s="80">
        <v>-2.1054</v>
      </c>
      <c r="K56" s="83">
        <f t="shared" si="8"/>
        <v>0.0759317544692946</v>
      </c>
      <c r="L56" s="84">
        <f t="shared" si="19"/>
        <v>8.333333333333334</v>
      </c>
      <c r="M56" s="84">
        <f t="shared" si="20"/>
        <v>25</v>
      </c>
      <c r="N56" s="81" t="str">
        <f t="shared" si="9"/>
        <v>Piccola</v>
      </c>
      <c r="O56" s="85">
        <f t="shared" si="21"/>
        <v>18.485020000000002</v>
      </c>
      <c r="P56" s="85">
        <f t="shared" si="22"/>
        <v>-0.168432</v>
      </c>
      <c r="Q56" s="85">
        <f t="shared" si="10"/>
        <v>18.316588000000003</v>
      </c>
      <c r="R56" s="85" t="str">
        <f t="shared" si="11"/>
        <v>Verificata</v>
      </c>
      <c r="S56" s="85">
        <f t="shared" si="23"/>
        <v>24.924068245530705</v>
      </c>
      <c r="T56" s="85">
        <f t="shared" si="24"/>
        <v>24.72178005867169</v>
      </c>
      <c r="U56" s="85" t="str">
        <f t="shared" si="25"/>
        <v>Non Verificata</v>
      </c>
      <c r="V56" s="85">
        <f t="shared" si="14"/>
        <v>0.9944169455011781</v>
      </c>
      <c r="W56" s="85">
        <f t="shared" si="15"/>
        <v>1.7344869684382773</v>
      </c>
      <c r="X56" s="85">
        <f t="shared" si="16"/>
        <v>2.906081025474804</v>
      </c>
      <c r="Y56" s="85">
        <v>5</v>
      </c>
      <c r="Z56" s="85">
        <f t="shared" si="17"/>
        <v>7.906081025474804</v>
      </c>
      <c r="AA56" s="85">
        <v>40</v>
      </c>
      <c r="AB56" s="85" t="str">
        <f t="shared" si="18"/>
        <v>Verificata</v>
      </c>
    </row>
    <row r="57" spans="1:28" ht="12.75">
      <c r="A57" s="79" t="s">
        <v>325</v>
      </c>
      <c r="B57" s="80">
        <v>3.5</v>
      </c>
      <c r="C57" s="80">
        <v>30</v>
      </c>
      <c r="D57" s="80">
        <v>50</v>
      </c>
      <c r="E57" s="81">
        <f t="shared" si="5"/>
        <v>1500</v>
      </c>
      <c r="F57" s="86">
        <f t="shared" si="6"/>
        <v>12500</v>
      </c>
      <c r="G57" s="82">
        <v>40</v>
      </c>
      <c r="H57" s="82">
        <f t="shared" si="7"/>
        <v>22.666666666666668</v>
      </c>
      <c r="I57" s="80">
        <v>-2964.134</v>
      </c>
      <c r="J57" s="80">
        <v>5.4246</v>
      </c>
      <c r="K57" s="83">
        <f t="shared" si="8"/>
        <v>0.1830079206945435</v>
      </c>
      <c r="L57" s="84">
        <f t="shared" si="19"/>
        <v>8.333333333333334</v>
      </c>
      <c r="M57" s="84">
        <f t="shared" si="20"/>
        <v>25</v>
      </c>
      <c r="N57" s="81" t="str">
        <f t="shared" si="9"/>
        <v>Piccola</v>
      </c>
      <c r="O57" s="85">
        <f t="shared" si="21"/>
        <v>19.760893333333332</v>
      </c>
      <c r="P57" s="85">
        <f t="shared" si="22"/>
        <v>0.43396799999999996</v>
      </c>
      <c r="Q57" s="85">
        <f t="shared" si="10"/>
        <v>20.194861333333332</v>
      </c>
      <c r="R57" s="85" t="str">
        <f t="shared" si="11"/>
        <v>Verificata</v>
      </c>
      <c r="S57" s="85">
        <f t="shared" si="23"/>
        <v>24.816992079305457</v>
      </c>
      <c r="T57" s="85">
        <f t="shared" si="24"/>
        <v>26.54215475991235</v>
      </c>
      <c r="U57" s="85" t="str">
        <f t="shared" si="25"/>
        <v>Non Verificata</v>
      </c>
      <c r="V57" s="85">
        <f t="shared" si="14"/>
        <v>0.9857406697674125</v>
      </c>
      <c r="W57" s="85">
        <f t="shared" si="15"/>
        <v>1.738347493212437</v>
      </c>
      <c r="X57" s="85">
        <f t="shared" si="16"/>
        <v>4.675088362520233</v>
      </c>
      <c r="Y57" s="85">
        <v>5</v>
      </c>
      <c r="Z57" s="85">
        <f t="shared" si="17"/>
        <v>9.675088362520233</v>
      </c>
      <c r="AA57" s="85">
        <v>40</v>
      </c>
      <c r="AB57" s="85" t="str">
        <f t="shared" si="18"/>
        <v>Verificata</v>
      </c>
    </row>
    <row r="58" spans="1:28" ht="12.75">
      <c r="A58" s="79" t="s">
        <v>326</v>
      </c>
      <c r="B58" s="80">
        <v>3.5</v>
      </c>
      <c r="C58" s="80">
        <v>30</v>
      </c>
      <c r="D58" s="80">
        <v>50</v>
      </c>
      <c r="E58" s="81">
        <f t="shared" si="5"/>
        <v>1500</v>
      </c>
      <c r="F58" s="86">
        <f t="shared" si="6"/>
        <v>12500</v>
      </c>
      <c r="G58" s="82">
        <v>40</v>
      </c>
      <c r="H58" s="82">
        <f t="shared" si="7"/>
        <v>22.666666666666668</v>
      </c>
      <c r="I58" s="80">
        <v>-3014.861</v>
      </c>
      <c r="J58" s="80">
        <v>-5.0768</v>
      </c>
      <c r="K58" s="83">
        <f t="shared" si="8"/>
        <v>0.16839250632118696</v>
      </c>
      <c r="L58" s="84">
        <f t="shared" si="19"/>
        <v>8.333333333333334</v>
      </c>
      <c r="M58" s="84">
        <f t="shared" si="20"/>
        <v>25</v>
      </c>
      <c r="N58" s="81" t="str">
        <f t="shared" si="9"/>
        <v>Piccola</v>
      </c>
      <c r="O58" s="85">
        <f t="shared" si="21"/>
        <v>20.099073333333333</v>
      </c>
      <c r="P58" s="85">
        <f t="shared" si="22"/>
        <v>-0.406144</v>
      </c>
      <c r="Q58" s="85">
        <f t="shared" si="10"/>
        <v>19.692929333333332</v>
      </c>
      <c r="R58" s="85" t="str">
        <f t="shared" si="11"/>
        <v>Verificata</v>
      </c>
      <c r="S58" s="85">
        <f t="shared" si="23"/>
        <v>24.831607493678813</v>
      </c>
      <c r="T58" s="85">
        <f t="shared" si="24"/>
        <v>26.98049698480695</v>
      </c>
      <c r="U58" s="85" t="str">
        <f t="shared" si="25"/>
        <v>Non Verificata</v>
      </c>
      <c r="V58" s="85">
        <f t="shared" si="14"/>
        <v>0.9866426995807163</v>
      </c>
      <c r="W58" s="85">
        <f t="shared" si="15"/>
        <v>1.7379418646505476</v>
      </c>
      <c r="X58" s="85">
        <f t="shared" si="16"/>
        <v>4.521678090319687</v>
      </c>
      <c r="Y58" s="85">
        <v>5</v>
      </c>
      <c r="Z58" s="85">
        <f t="shared" si="17"/>
        <v>9.521678090319687</v>
      </c>
      <c r="AA58" s="85">
        <v>40</v>
      </c>
      <c r="AB58" s="85" t="str">
        <f t="shared" si="18"/>
        <v>Verificata</v>
      </c>
    </row>
    <row r="59" spans="1:28" ht="12.75">
      <c r="A59" s="79" t="s">
        <v>327</v>
      </c>
      <c r="B59" s="80">
        <v>3.5</v>
      </c>
      <c r="C59" s="80">
        <v>30</v>
      </c>
      <c r="D59" s="80">
        <v>50</v>
      </c>
      <c r="E59" s="81">
        <f t="shared" si="5"/>
        <v>1500</v>
      </c>
      <c r="F59" s="86">
        <f t="shared" si="6"/>
        <v>12500</v>
      </c>
      <c r="G59" s="82">
        <v>40</v>
      </c>
      <c r="H59" s="82">
        <f t="shared" si="7"/>
        <v>22.666666666666668</v>
      </c>
      <c r="I59" s="80">
        <v>-2935.417</v>
      </c>
      <c r="J59" s="80">
        <v>32.7356</v>
      </c>
      <c r="K59" s="83">
        <f t="shared" si="8"/>
        <v>1.115194195577664</v>
      </c>
      <c r="L59" s="84">
        <f t="shared" si="19"/>
        <v>8.333333333333334</v>
      </c>
      <c r="M59" s="84">
        <f t="shared" si="20"/>
        <v>25</v>
      </c>
      <c r="N59" s="81" t="str">
        <f t="shared" si="9"/>
        <v>Piccola</v>
      </c>
      <c r="O59" s="85">
        <f t="shared" si="21"/>
        <v>19.569446666666664</v>
      </c>
      <c r="P59" s="85">
        <f t="shared" si="22"/>
        <v>2.618848</v>
      </c>
      <c r="Q59" s="85">
        <f t="shared" si="10"/>
        <v>22.188294666666664</v>
      </c>
      <c r="R59" s="85" t="str">
        <f t="shared" si="11"/>
        <v>Verificata</v>
      </c>
      <c r="S59" s="85">
        <f t="shared" si="23"/>
        <v>23.884805804422335</v>
      </c>
      <c r="T59" s="85">
        <f t="shared" si="24"/>
        <v>27.31087262045526</v>
      </c>
      <c r="U59" s="85" t="str">
        <f t="shared" si="25"/>
        <v>Non Verificata</v>
      </c>
      <c r="V59" s="85">
        <f t="shared" si="14"/>
        <v>0.9197136575761351</v>
      </c>
      <c r="W59" s="85">
        <f t="shared" si="15"/>
        <v>1.7708743536998177</v>
      </c>
      <c r="X59" s="85">
        <f t="shared" si="16"/>
        <v>11.699499128385328</v>
      </c>
      <c r="Y59" s="85">
        <v>5</v>
      </c>
      <c r="Z59" s="85">
        <f t="shared" si="17"/>
        <v>16.699499128385327</v>
      </c>
      <c r="AA59" s="85">
        <v>40</v>
      </c>
      <c r="AB59" s="85" t="str">
        <f t="shared" si="18"/>
        <v>Verificata</v>
      </c>
    </row>
    <row r="60" spans="1:28" ht="12.75">
      <c r="A60" s="79" t="s">
        <v>328</v>
      </c>
      <c r="B60" s="80">
        <v>3.5</v>
      </c>
      <c r="C60" s="80">
        <v>30</v>
      </c>
      <c r="D60" s="80">
        <v>50</v>
      </c>
      <c r="E60" s="81">
        <f t="shared" si="5"/>
        <v>1500</v>
      </c>
      <c r="F60" s="86">
        <f t="shared" si="6"/>
        <v>12500</v>
      </c>
      <c r="G60" s="82">
        <v>40</v>
      </c>
      <c r="H60" s="82">
        <f t="shared" si="7"/>
        <v>22.666666666666668</v>
      </c>
      <c r="I60" s="80">
        <v>-2831.987</v>
      </c>
      <c r="J60" s="80">
        <v>1.9764</v>
      </c>
      <c r="K60" s="83">
        <f t="shared" si="8"/>
        <v>0.0697884559498331</v>
      </c>
      <c r="L60" s="84">
        <f t="shared" si="19"/>
        <v>8.333333333333334</v>
      </c>
      <c r="M60" s="84">
        <f t="shared" si="20"/>
        <v>25</v>
      </c>
      <c r="N60" s="81" t="str">
        <f t="shared" si="9"/>
        <v>Piccola</v>
      </c>
      <c r="O60" s="85">
        <f t="shared" si="21"/>
        <v>18.879913333333334</v>
      </c>
      <c r="P60" s="85">
        <f t="shared" si="22"/>
        <v>0.158112</v>
      </c>
      <c r="Q60" s="85">
        <f t="shared" si="10"/>
        <v>19.038025333333334</v>
      </c>
      <c r="R60" s="85" t="str">
        <f t="shared" si="11"/>
        <v>Verificata</v>
      </c>
      <c r="S60" s="85">
        <f t="shared" si="23"/>
        <v>24.930211544050167</v>
      </c>
      <c r="T60" s="85">
        <f t="shared" si="24"/>
        <v>25.2436864938934</v>
      </c>
      <c r="U60" s="85" t="str">
        <f t="shared" si="25"/>
        <v>Non Verificata</v>
      </c>
      <c r="V60" s="85">
        <f t="shared" si="14"/>
        <v>0.99475723148717</v>
      </c>
      <c r="W60" s="85">
        <f t="shared" si="15"/>
        <v>1.7343374151049304</v>
      </c>
      <c r="X60" s="85">
        <f t="shared" si="16"/>
        <v>2.8154018017344256</v>
      </c>
      <c r="Y60" s="85">
        <v>5</v>
      </c>
      <c r="Z60" s="85">
        <f t="shared" si="17"/>
        <v>7.815401801734426</v>
      </c>
      <c r="AA60" s="85">
        <v>40</v>
      </c>
      <c r="AB60" s="85" t="str">
        <f t="shared" si="18"/>
        <v>Verificata</v>
      </c>
    </row>
    <row r="61" spans="1:28" ht="12.75">
      <c r="A61" s="79" t="s">
        <v>329</v>
      </c>
      <c r="B61" s="80">
        <v>3.5</v>
      </c>
      <c r="C61" s="80">
        <v>30</v>
      </c>
      <c r="D61" s="80">
        <v>50</v>
      </c>
      <c r="E61" s="81">
        <f t="shared" si="5"/>
        <v>1500</v>
      </c>
      <c r="F61" s="86">
        <f t="shared" si="6"/>
        <v>12500</v>
      </c>
      <c r="G61" s="82">
        <v>40</v>
      </c>
      <c r="H61" s="82">
        <f t="shared" si="7"/>
        <v>22.666666666666668</v>
      </c>
      <c r="I61" s="80">
        <v>-2829.718</v>
      </c>
      <c r="J61" s="80">
        <v>-2.6936</v>
      </c>
      <c r="K61" s="83">
        <f t="shared" si="8"/>
        <v>0.09518969734793362</v>
      </c>
      <c r="L61" s="84">
        <f t="shared" si="19"/>
        <v>8.333333333333334</v>
      </c>
      <c r="M61" s="84">
        <f t="shared" si="20"/>
        <v>25</v>
      </c>
      <c r="N61" s="81" t="str">
        <f t="shared" si="9"/>
        <v>Piccola</v>
      </c>
      <c r="O61" s="85">
        <f t="shared" si="21"/>
        <v>18.864786666666667</v>
      </c>
      <c r="P61" s="85">
        <f t="shared" si="22"/>
        <v>-0.21548799999999999</v>
      </c>
      <c r="Q61" s="85">
        <f t="shared" si="10"/>
        <v>18.649298666666667</v>
      </c>
      <c r="R61" s="85" t="str">
        <f t="shared" si="11"/>
        <v>Verificata</v>
      </c>
      <c r="S61" s="85">
        <f t="shared" si="23"/>
        <v>24.904810302652066</v>
      </c>
      <c r="T61" s="85">
        <f t="shared" si="24"/>
        <v>25.249187389122962</v>
      </c>
      <c r="U61" s="85" t="str">
        <f t="shared" si="25"/>
        <v>Non Verificata</v>
      </c>
      <c r="V61" s="85">
        <f t="shared" si="14"/>
        <v>0.9928682932408703</v>
      </c>
      <c r="W61" s="85">
        <f t="shared" si="15"/>
        <v>1.735169352950195</v>
      </c>
      <c r="X61" s="85">
        <f t="shared" si="16"/>
        <v>3.288348125133883</v>
      </c>
      <c r="Y61" s="85">
        <v>5</v>
      </c>
      <c r="Z61" s="85">
        <f t="shared" si="17"/>
        <v>8.288348125133883</v>
      </c>
      <c r="AA61" s="85">
        <v>40</v>
      </c>
      <c r="AB61" s="85" t="str">
        <f t="shared" si="18"/>
        <v>Verificata</v>
      </c>
    </row>
    <row r="62" spans="1:28" ht="12.75">
      <c r="A62" s="79" t="s">
        <v>330</v>
      </c>
      <c r="B62" s="80">
        <v>3.5</v>
      </c>
      <c r="C62" s="80">
        <v>30</v>
      </c>
      <c r="D62" s="80">
        <v>50</v>
      </c>
      <c r="E62" s="81">
        <f t="shared" si="5"/>
        <v>1500</v>
      </c>
      <c r="F62" s="86">
        <f t="shared" si="6"/>
        <v>12500</v>
      </c>
      <c r="G62" s="82">
        <v>40</v>
      </c>
      <c r="H62" s="82">
        <f t="shared" si="7"/>
        <v>22.666666666666668</v>
      </c>
      <c r="I62" s="80">
        <v>-2110.538</v>
      </c>
      <c r="J62" s="80">
        <v>-12.7181</v>
      </c>
      <c r="K62" s="83">
        <f t="shared" si="8"/>
        <v>0.6025999058060078</v>
      </c>
      <c r="L62" s="84">
        <f t="shared" si="19"/>
        <v>8.333333333333334</v>
      </c>
      <c r="M62" s="84">
        <f t="shared" si="20"/>
        <v>25</v>
      </c>
      <c r="N62" s="81" t="str">
        <f t="shared" si="9"/>
        <v>Piccola</v>
      </c>
      <c r="O62" s="85">
        <f t="shared" si="21"/>
        <v>14.070253333333334</v>
      </c>
      <c r="P62" s="85">
        <f t="shared" si="22"/>
        <v>-1.0174480000000001</v>
      </c>
      <c r="Q62" s="85">
        <f t="shared" si="10"/>
        <v>13.052805333333334</v>
      </c>
      <c r="R62" s="85" t="str">
        <f t="shared" si="11"/>
        <v>Verificata</v>
      </c>
      <c r="S62" s="85">
        <f t="shared" si="23"/>
        <v>24.39740009419399</v>
      </c>
      <c r="T62" s="85">
        <f t="shared" si="24"/>
        <v>19.223705912666382</v>
      </c>
      <c r="U62" s="85" t="str">
        <f t="shared" si="25"/>
        <v>Verificata</v>
      </c>
      <c r="V62" s="85">
        <f t="shared" si="14"/>
        <v>0.9671975592576153</v>
      </c>
      <c r="W62" s="85">
        <f t="shared" si="15"/>
        <v>1.746909644369087</v>
      </c>
      <c r="X62" s="85">
        <f t="shared" si="16"/>
        <v>7.193676911456871</v>
      </c>
      <c r="Y62" s="85">
        <v>5</v>
      </c>
      <c r="Z62" s="85">
        <f t="shared" si="17"/>
        <v>12.19367691145687</v>
      </c>
      <c r="AA62" s="85">
        <v>40</v>
      </c>
      <c r="AB62" s="85" t="str">
        <f t="shared" si="18"/>
        <v>Verificata</v>
      </c>
    </row>
    <row r="63" spans="1:28" ht="12.75">
      <c r="A63" s="79" t="s">
        <v>331</v>
      </c>
      <c r="B63" s="80">
        <v>3.5</v>
      </c>
      <c r="C63" s="80">
        <v>30</v>
      </c>
      <c r="D63" s="80">
        <v>50</v>
      </c>
      <c r="E63" s="81">
        <f t="shared" si="5"/>
        <v>1500</v>
      </c>
      <c r="F63" s="86">
        <f t="shared" si="6"/>
        <v>12500</v>
      </c>
      <c r="G63" s="82">
        <v>40</v>
      </c>
      <c r="H63" s="82">
        <f t="shared" si="7"/>
        <v>22.666666666666668</v>
      </c>
      <c r="I63" s="80">
        <v>-2112.946</v>
      </c>
      <c r="J63" s="80">
        <v>-17.1969</v>
      </c>
      <c r="K63" s="83">
        <f t="shared" si="8"/>
        <v>0.8138826075062969</v>
      </c>
      <c r="L63" s="84">
        <f t="shared" si="19"/>
        <v>8.333333333333334</v>
      </c>
      <c r="M63" s="84">
        <f t="shared" si="20"/>
        <v>25</v>
      </c>
      <c r="N63" s="81" t="str">
        <f t="shared" si="9"/>
        <v>Piccola</v>
      </c>
      <c r="O63" s="85">
        <f t="shared" si="21"/>
        <v>14.086306666666665</v>
      </c>
      <c r="P63" s="85">
        <f t="shared" si="22"/>
        <v>-1.3757519999999999</v>
      </c>
      <c r="Q63" s="85">
        <f t="shared" si="10"/>
        <v>12.710554666666665</v>
      </c>
      <c r="R63" s="85" t="str">
        <f t="shared" si="11"/>
        <v>Verificata</v>
      </c>
      <c r="S63" s="85">
        <f t="shared" si="23"/>
        <v>24.186117392493703</v>
      </c>
      <c r="T63" s="85">
        <f t="shared" si="24"/>
        <v>19.413763190502042</v>
      </c>
      <c r="U63" s="85" t="str">
        <f t="shared" si="25"/>
        <v>Verificata</v>
      </c>
      <c r="V63" s="85">
        <f t="shared" si="14"/>
        <v>0.9561523816225982</v>
      </c>
      <c r="W63" s="85">
        <f t="shared" si="15"/>
        <v>1.7522166910911343</v>
      </c>
      <c r="X63" s="85">
        <f t="shared" si="16"/>
        <v>8.390392243777322</v>
      </c>
      <c r="Y63" s="85">
        <v>5</v>
      </c>
      <c r="Z63" s="85">
        <f t="shared" si="17"/>
        <v>13.390392243777322</v>
      </c>
      <c r="AA63" s="85">
        <v>40</v>
      </c>
      <c r="AB63" s="85" t="str">
        <f t="shared" si="18"/>
        <v>Verificata</v>
      </c>
    </row>
    <row r="64" spans="1:28" ht="12.75">
      <c r="A64" s="79" t="s">
        <v>332</v>
      </c>
      <c r="B64" s="80">
        <v>3.5</v>
      </c>
      <c r="C64" s="80">
        <v>30</v>
      </c>
      <c r="D64" s="80">
        <v>50</v>
      </c>
      <c r="E64" s="81">
        <f t="shared" si="5"/>
        <v>1500</v>
      </c>
      <c r="F64" s="86">
        <f t="shared" si="6"/>
        <v>12500</v>
      </c>
      <c r="G64" s="82">
        <v>40</v>
      </c>
      <c r="H64" s="82">
        <f t="shared" si="7"/>
        <v>22.666666666666668</v>
      </c>
      <c r="I64" s="80">
        <v>-2077.085</v>
      </c>
      <c r="J64" s="80">
        <v>-2.1826</v>
      </c>
      <c r="K64" s="83">
        <f t="shared" si="8"/>
        <v>0.10507995580344569</v>
      </c>
      <c r="L64" s="84">
        <f t="shared" si="19"/>
        <v>8.333333333333334</v>
      </c>
      <c r="M64" s="84">
        <f t="shared" si="20"/>
        <v>25</v>
      </c>
      <c r="N64" s="81" t="str">
        <f t="shared" si="9"/>
        <v>Piccola</v>
      </c>
      <c r="O64" s="85">
        <f t="shared" si="21"/>
        <v>13.847233333333332</v>
      </c>
      <c r="P64" s="85">
        <f t="shared" si="22"/>
        <v>-0.17460799999999999</v>
      </c>
      <c r="Q64" s="85">
        <f t="shared" si="10"/>
        <v>13.672625333333333</v>
      </c>
      <c r="R64" s="85" t="str">
        <f t="shared" si="11"/>
        <v>Verificata</v>
      </c>
      <c r="S64" s="85">
        <f t="shared" si="23"/>
        <v>24.894920044196553</v>
      </c>
      <c r="T64" s="85">
        <f t="shared" si="24"/>
        <v>18.54090889326016</v>
      </c>
      <c r="U64" s="85" t="str">
        <f t="shared" si="25"/>
        <v>Verificata</v>
      </c>
      <c r="V64" s="85">
        <f t="shared" si="14"/>
        <v>0.9942134128138467</v>
      </c>
      <c r="W64" s="85">
        <f t="shared" si="15"/>
        <v>1.734576486274894</v>
      </c>
      <c r="X64" s="85">
        <f t="shared" si="16"/>
        <v>2.9590336133302775</v>
      </c>
      <c r="Y64" s="85">
        <v>5</v>
      </c>
      <c r="Z64" s="85">
        <f t="shared" si="17"/>
        <v>7.959033613330277</v>
      </c>
      <c r="AA64" s="85">
        <v>40</v>
      </c>
      <c r="AB64" s="85" t="str">
        <f t="shared" si="18"/>
        <v>Verificata</v>
      </c>
    </row>
    <row r="65" spans="1:28" ht="12.75">
      <c r="A65" s="79" t="s">
        <v>333</v>
      </c>
      <c r="B65" s="80">
        <v>3.5</v>
      </c>
      <c r="C65" s="80">
        <v>30</v>
      </c>
      <c r="D65" s="80">
        <v>50</v>
      </c>
      <c r="E65" s="81">
        <f t="shared" si="5"/>
        <v>1500</v>
      </c>
      <c r="F65" s="86">
        <f t="shared" si="6"/>
        <v>12500</v>
      </c>
      <c r="G65" s="82">
        <v>40</v>
      </c>
      <c r="H65" s="82">
        <f t="shared" si="7"/>
        <v>22.666666666666668</v>
      </c>
      <c r="I65" s="80">
        <v>-2165.584</v>
      </c>
      <c r="J65" s="80">
        <v>7.3072</v>
      </c>
      <c r="K65" s="83">
        <f t="shared" si="8"/>
        <v>0.33742399278901214</v>
      </c>
      <c r="L65" s="84">
        <f t="shared" si="19"/>
        <v>8.333333333333334</v>
      </c>
      <c r="M65" s="84">
        <f t="shared" si="20"/>
        <v>25</v>
      </c>
      <c r="N65" s="81" t="str">
        <f t="shared" si="9"/>
        <v>Piccola</v>
      </c>
      <c r="O65" s="85">
        <f t="shared" si="21"/>
        <v>14.437226666666664</v>
      </c>
      <c r="P65" s="85">
        <f t="shared" si="22"/>
        <v>0.584576</v>
      </c>
      <c r="Q65" s="85">
        <f t="shared" si="10"/>
        <v>15.021802666666664</v>
      </c>
      <c r="R65" s="85" t="str">
        <f t="shared" si="11"/>
        <v>Verificata</v>
      </c>
      <c r="S65" s="85">
        <f t="shared" si="23"/>
        <v>24.662576007210987</v>
      </c>
      <c r="T65" s="85">
        <f t="shared" si="24"/>
        <v>19.513001754082005</v>
      </c>
      <c r="U65" s="85" t="str">
        <f t="shared" si="25"/>
        <v>Verificata</v>
      </c>
      <c r="V65" s="85">
        <f t="shared" si="14"/>
        <v>0.9808865749847243</v>
      </c>
      <c r="W65" s="85">
        <f t="shared" si="15"/>
        <v>1.7405474676147836</v>
      </c>
      <c r="X65" s="85">
        <f t="shared" si="16"/>
        <v>5.432887813401423</v>
      </c>
      <c r="Y65" s="85">
        <v>5</v>
      </c>
      <c r="Z65" s="85">
        <f t="shared" si="17"/>
        <v>10.432887813401422</v>
      </c>
      <c r="AA65" s="85">
        <v>40</v>
      </c>
      <c r="AB65" s="85" t="str">
        <f t="shared" si="18"/>
        <v>Verificata</v>
      </c>
    </row>
    <row r="66" spans="1:28" ht="12.75">
      <c r="A66" s="79" t="s">
        <v>334</v>
      </c>
      <c r="B66" s="80">
        <v>3.5</v>
      </c>
      <c r="C66" s="80">
        <v>30</v>
      </c>
      <c r="D66" s="80">
        <v>50</v>
      </c>
      <c r="E66" s="81">
        <f t="shared" si="5"/>
        <v>1500</v>
      </c>
      <c r="F66" s="86">
        <f t="shared" si="6"/>
        <v>12500</v>
      </c>
      <c r="G66" s="82">
        <v>40</v>
      </c>
      <c r="H66" s="82">
        <f t="shared" si="7"/>
        <v>22.666666666666668</v>
      </c>
      <c r="I66" s="80">
        <v>-2232.742</v>
      </c>
      <c r="J66" s="80">
        <v>-4.7512</v>
      </c>
      <c r="K66" s="83">
        <f t="shared" si="8"/>
        <v>0.2127966419765472</v>
      </c>
      <c r="L66" s="84">
        <f t="shared" si="19"/>
        <v>8.333333333333334</v>
      </c>
      <c r="M66" s="84">
        <f t="shared" si="20"/>
        <v>25</v>
      </c>
      <c r="N66" s="81" t="str">
        <f t="shared" si="9"/>
        <v>Piccola</v>
      </c>
      <c r="O66" s="85">
        <f t="shared" si="21"/>
        <v>14.884946666666668</v>
      </c>
      <c r="P66" s="85">
        <f t="shared" si="22"/>
        <v>-0.380096</v>
      </c>
      <c r="Q66" s="85">
        <f t="shared" si="10"/>
        <v>14.504850666666668</v>
      </c>
      <c r="R66" s="85" t="str">
        <f t="shared" si="11"/>
        <v>Verificata</v>
      </c>
      <c r="S66" s="85">
        <f t="shared" si="23"/>
        <v>24.787203358023454</v>
      </c>
      <c r="T66" s="85">
        <f t="shared" si="24"/>
        <v>20.01697737830047</v>
      </c>
      <c r="U66" s="85" t="str">
        <f t="shared" si="25"/>
        <v>Verificata</v>
      </c>
      <c r="V66" s="85">
        <f t="shared" si="14"/>
        <v>0.9874886504637773</v>
      </c>
      <c r="W66" s="85">
        <f t="shared" si="15"/>
        <v>1.7375623582328472</v>
      </c>
      <c r="X66" s="85">
        <f t="shared" si="16"/>
        <v>4.373321690140503</v>
      </c>
      <c r="Y66" s="85">
        <v>5</v>
      </c>
      <c r="Z66" s="85">
        <f t="shared" si="17"/>
        <v>9.373321690140504</v>
      </c>
      <c r="AA66" s="85">
        <v>40</v>
      </c>
      <c r="AB66" s="85" t="str">
        <f t="shared" si="18"/>
        <v>Verificata</v>
      </c>
    </row>
    <row r="67" spans="1:28" ht="12.75">
      <c r="A67" s="79" t="s">
        <v>335</v>
      </c>
      <c r="B67" s="80">
        <v>3.5</v>
      </c>
      <c r="C67" s="80">
        <v>30</v>
      </c>
      <c r="D67" s="80">
        <v>50</v>
      </c>
      <c r="E67" s="81">
        <f t="shared" si="5"/>
        <v>1500</v>
      </c>
      <c r="F67" s="86">
        <f t="shared" si="6"/>
        <v>12500</v>
      </c>
      <c r="G67" s="82">
        <v>40</v>
      </c>
      <c r="H67" s="82">
        <f t="shared" si="7"/>
        <v>22.666666666666668</v>
      </c>
      <c r="I67" s="80">
        <v>-2154.414</v>
      </c>
      <c r="J67" s="80">
        <v>29.4648</v>
      </c>
      <c r="K67" s="83">
        <f t="shared" si="8"/>
        <v>1.3676480008020742</v>
      </c>
      <c r="L67" s="84">
        <f t="shared" si="19"/>
        <v>8.333333333333334</v>
      </c>
      <c r="M67" s="84">
        <f t="shared" si="20"/>
        <v>25</v>
      </c>
      <c r="N67" s="81" t="str">
        <f t="shared" si="9"/>
        <v>Piccola</v>
      </c>
      <c r="O67" s="85">
        <f t="shared" si="21"/>
        <v>14.362760000000002</v>
      </c>
      <c r="P67" s="85">
        <f t="shared" si="22"/>
        <v>2.3571839999999997</v>
      </c>
      <c r="Q67" s="85">
        <f t="shared" si="10"/>
        <v>16.719944</v>
      </c>
      <c r="R67" s="85" t="str">
        <f t="shared" si="11"/>
        <v>Verificata</v>
      </c>
      <c r="S67" s="85">
        <f t="shared" si="23"/>
        <v>23.632351999197926</v>
      </c>
      <c r="T67" s="85">
        <f t="shared" si="24"/>
        <v>20.258612713745784</v>
      </c>
      <c r="U67" s="85" t="str">
        <f t="shared" si="25"/>
        <v>Verificata</v>
      </c>
      <c r="V67" s="85">
        <f t="shared" si="14"/>
        <v>0.9271511389866312</v>
      </c>
      <c r="W67" s="85">
        <f t="shared" si="15"/>
        <v>1.766918583661383</v>
      </c>
      <c r="X67" s="85">
        <f t="shared" si="16"/>
        <v>11.07484497124862</v>
      </c>
      <c r="Y67" s="85">
        <v>5</v>
      </c>
      <c r="Z67" s="85">
        <f t="shared" si="17"/>
        <v>16.07484497124862</v>
      </c>
      <c r="AA67" s="85">
        <v>40</v>
      </c>
      <c r="AB67" s="85" t="str">
        <f t="shared" si="18"/>
        <v>Verificata</v>
      </c>
    </row>
    <row r="68" spans="1:28" ht="12.75">
      <c r="A68" s="79" t="s">
        <v>336</v>
      </c>
      <c r="B68" s="80">
        <v>3.5</v>
      </c>
      <c r="C68" s="80">
        <v>30</v>
      </c>
      <c r="D68" s="80">
        <v>50</v>
      </c>
      <c r="E68" s="81">
        <f t="shared" si="5"/>
        <v>1500</v>
      </c>
      <c r="F68" s="86">
        <f t="shared" si="6"/>
        <v>12500</v>
      </c>
      <c r="G68" s="82">
        <v>40</v>
      </c>
      <c r="H68" s="82">
        <f t="shared" si="7"/>
        <v>22.666666666666668</v>
      </c>
      <c r="I68" s="80">
        <v>-2118.562</v>
      </c>
      <c r="J68" s="80">
        <v>1.9414</v>
      </c>
      <c r="K68" s="83">
        <f t="shared" si="8"/>
        <v>0.09163762967522311</v>
      </c>
      <c r="L68" s="84">
        <f t="shared" si="19"/>
        <v>8.333333333333334</v>
      </c>
      <c r="M68" s="84">
        <f t="shared" si="20"/>
        <v>25</v>
      </c>
      <c r="N68" s="81" t="str">
        <f t="shared" si="9"/>
        <v>Piccola</v>
      </c>
      <c r="O68" s="85">
        <f t="shared" si="21"/>
        <v>14.123746666666666</v>
      </c>
      <c r="P68" s="85">
        <f t="shared" si="22"/>
        <v>0.155312</v>
      </c>
      <c r="Q68" s="85">
        <f t="shared" si="10"/>
        <v>14.279058666666666</v>
      </c>
      <c r="R68" s="85" t="str">
        <f t="shared" si="11"/>
        <v>Verificata</v>
      </c>
      <c r="S68" s="85">
        <f t="shared" si="23"/>
        <v>24.908362370324777</v>
      </c>
      <c r="T68" s="85">
        <f t="shared" si="24"/>
        <v>18.900943729502075</v>
      </c>
      <c r="U68" s="85" t="str">
        <f t="shared" si="25"/>
        <v>Verificata</v>
      </c>
      <c r="V68" s="85">
        <f t="shared" si="14"/>
        <v>0.9948495973114123</v>
      </c>
      <c r="W68" s="85">
        <f t="shared" si="15"/>
        <v>1.7342968450115466</v>
      </c>
      <c r="X68" s="85">
        <f t="shared" si="16"/>
        <v>2.7902962471637913</v>
      </c>
      <c r="Y68" s="85">
        <v>5</v>
      </c>
      <c r="Z68" s="85">
        <f t="shared" si="17"/>
        <v>7.790296247163791</v>
      </c>
      <c r="AA68" s="85">
        <v>40</v>
      </c>
      <c r="AB68" s="85" t="str">
        <f t="shared" si="18"/>
        <v>Verificata</v>
      </c>
    </row>
    <row r="69" spans="1:28" ht="12.75">
      <c r="A69" s="79" t="s">
        <v>337</v>
      </c>
      <c r="B69" s="80">
        <v>3.5</v>
      </c>
      <c r="C69" s="80">
        <v>30</v>
      </c>
      <c r="D69" s="80">
        <v>50</v>
      </c>
      <c r="E69" s="81">
        <f t="shared" si="5"/>
        <v>1500</v>
      </c>
      <c r="F69" s="86">
        <f t="shared" si="6"/>
        <v>12500</v>
      </c>
      <c r="G69" s="82">
        <v>40</v>
      </c>
      <c r="H69" s="82">
        <f t="shared" si="7"/>
        <v>22.666666666666668</v>
      </c>
      <c r="I69" s="80">
        <v>-2116.1</v>
      </c>
      <c r="J69" s="80">
        <v>-2.4077</v>
      </c>
      <c r="K69" s="83">
        <f t="shared" si="8"/>
        <v>0.11378006710457919</v>
      </c>
      <c r="L69" s="84">
        <f t="shared" si="19"/>
        <v>8.333333333333334</v>
      </c>
      <c r="M69" s="84">
        <f t="shared" si="20"/>
        <v>25</v>
      </c>
      <c r="N69" s="81" t="str">
        <f t="shared" si="9"/>
        <v>Piccola</v>
      </c>
      <c r="O69" s="85">
        <f t="shared" si="21"/>
        <v>14.107333333333333</v>
      </c>
      <c r="P69" s="85">
        <f t="shared" si="22"/>
        <v>-0.192616</v>
      </c>
      <c r="Q69" s="85">
        <f t="shared" si="10"/>
        <v>13.914717333333334</v>
      </c>
      <c r="R69" s="85" t="str">
        <f t="shared" si="11"/>
        <v>Verificata</v>
      </c>
      <c r="S69" s="85">
        <f t="shared" si="23"/>
        <v>24.886219932895422</v>
      </c>
      <c r="T69" s="85">
        <f t="shared" si="24"/>
        <v>18.895776285528193</v>
      </c>
      <c r="U69" s="85" t="str">
        <f t="shared" si="25"/>
        <v>Verificata</v>
      </c>
      <c r="V69" s="85">
        <f t="shared" si="14"/>
        <v>0.9936204269282264</v>
      </c>
      <c r="W69" s="85">
        <f t="shared" si="15"/>
        <v>1.7348375781371805</v>
      </c>
      <c r="X69" s="85">
        <f t="shared" si="16"/>
        <v>3.108346142671134</v>
      </c>
      <c r="Y69" s="85">
        <v>5</v>
      </c>
      <c r="Z69" s="85">
        <f t="shared" si="17"/>
        <v>8.108346142671135</v>
      </c>
      <c r="AA69" s="85">
        <v>40</v>
      </c>
      <c r="AB69" s="85" t="str">
        <f t="shared" si="18"/>
        <v>Verificata</v>
      </c>
    </row>
    <row r="70" spans="1:28" ht="12.75">
      <c r="A70" s="79" t="s">
        <v>338</v>
      </c>
      <c r="B70" s="80">
        <v>3.5</v>
      </c>
      <c r="C70" s="80">
        <v>30</v>
      </c>
      <c r="D70" s="80">
        <v>50</v>
      </c>
      <c r="E70" s="81">
        <f aca="true" t="shared" si="26" ref="E70:E102">C70*D70</f>
        <v>1500</v>
      </c>
      <c r="F70" s="86">
        <f aca="true" t="shared" si="27" ref="F70:F102">C70*D70^2/6</f>
        <v>12500</v>
      </c>
      <c r="G70" s="82">
        <v>40</v>
      </c>
      <c r="H70" s="82">
        <f aca="true" t="shared" si="28" ref="H70:H102">0.85*G70/1.5</f>
        <v>22.666666666666668</v>
      </c>
      <c r="I70" s="80">
        <v>-1406.22</v>
      </c>
      <c r="J70" s="80">
        <v>-6.3693</v>
      </c>
      <c r="K70" s="83">
        <f aca="true" t="shared" si="29" ref="K70:K102">ABS(J70*100/I70)</f>
        <v>0.4529376626701369</v>
      </c>
      <c r="L70" s="84">
        <f t="shared" si="19"/>
        <v>8.333333333333334</v>
      </c>
      <c r="M70" s="84">
        <f t="shared" si="20"/>
        <v>25</v>
      </c>
      <c r="N70" s="81" t="str">
        <f aca="true" t="shared" si="30" ref="N70:N102">IF(K70&lt;=L70,"Piccola",IF(K70&lt;=M70,"Media","Grande"))</f>
        <v>Piccola</v>
      </c>
      <c r="O70" s="85">
        <f t="shared" si="21"/>
        <v>9.3748</v>
      </c>
      <c r="P70" s="85">
        <f t="shared" si="22"/>
        <v>-0.509544</v>
      </c>
      <c r="Q70" s="85">
        <f aca="true" t="shared" si="31" ref="Q70:Q102">O70+P70</f>
        <v>8.865256</v>
      </c>
      <c r="R70" s="85" t="str">
        <f aca="true" t="shared" si="32" ref="R70:R102">IF(Q70&lt;=H70,"Verificata","Non Verificata")</f>
        <v>Verificata</v>
      </c>
      <c r="S70" s="85">
        <f t="shared" si="23"/>
        <v>24.547062337329862</v>
      </c>
      <c r="T70" s="85">
        <f t="shared" si="24"/>
        <v>12.730376003409178</v>
      </c>
      <c r="U70" s="85" t="str">
        <f t="shared" si="25"/>
        <v>Verificata</v>
      </c>
      <c r="V70" s="85">
        <f aca="true" t="shared" si="33" ref="V70:V102">M70/(M70+ABS(J70)/15)</f>
        <v>0.9832988654304371</v>
      </c>
      <c r="W70" s="85">
        <f aca="true" t="shared" si="34" ref="W70:W102">(2/(V70*(1-V70/3)))^0.5</f>
        <v>1.7394505417544748</v>
      </c>
      <c r="X70" s="85">
        <f aca="true" t="shared" si="35" ref="X70:X102">W70*(ABS(J70)*1000/(M70*C70))^0.5</f>
        <v>5.0690585280761615</v>
      </c>
      <c r="Y70" s="85">
        <v>5</v>
      </c>
      <c r="Z70" s="85">
        <f aca="true" t="shared" si="36" ref="Z70:Z102">X70+Y70</f>
        <v>10.069058528076162</v>
      </c>
      <c r="AA70" s="85">
        <v>40</v>
      </c>
      <c r="AB70" s="85" t="str">
        <f aca="true" t="shared" si="37" ref="AB70:AB102">IF(AA70&gt;=Z70,"Verificata","Non Verificata")</f>
        <v>Verificata</v>
      </c>
    </row>
    <row r="71" spans="1:28" ht="12.75">
      <c r="A71" s="79" t="s">
        <v>339</v>
      </c>
      <c r="B71" s="80">
        <v>3.5</v>
      </c>
      <c r="C71" s="80">
        <v>30</v>
      </c>
      <c r="D71" s="80">
        <v>50</v>
      </c>
      <c r="E71" s="81">
        <f t="shared" si="26"/>
        <v>1500</v>
      </c>
      <c r="F71" s="86">
        <f t="shared" si="27"/>
        <v>12500</v>
      </c>
      <c r="G71" s="82">
        <v>40</v>
      </c>
      <c r="H71" s="82">
        <f t="shared" si="28"/>
        <v>22.666666666666668</v>
      </c>
      <c r="I71" s="80">
        <v>-1409.407</v>
      </c>
      <c r="J71" s="80">
        <v>-11.4229</v>
      </c>
      <c r="K71" s="83">
        <f t="shared" si="29"/>
        <v>0.8104756113741454</v>
      </c>
      <c r="L71" s="84">
        <f t="shared" si="19"/>
        <v>8.333333333333334</v>
      </c>
      <c r="M71" s="84">
        <f t="shared" si="20"/>
        <v>25</v>
      </c>
      <c r="N71" s="81" t="str">
        <f t="shared" si="30"/>
        <v>Piccola</v>
      </c>
      <c r="O71" s="85">
        <f t="shared" si="21"/>
        <v>9.396046666666667</v>
      </c>
      <c r="P71" s="85">
        <f t="shared" si="22"/>
        <v>-0.913832</v>
      </c>
      <c r="Q71" s="85">
        <f t="shared" si="31"/>
        <v>8.482214666666668</v>
      </c>
      <c r="R71" s="85" t="str">
        <f t="shared" si="32"/>
        <v>Verificata</v>
      </c>
      <c r="S71" s="85">
        <f t="shared" si="23"/>
        <v>24.189524388625856</v>
      </c>
      <c r="T71" s="85">
        <f t="shared" si="24"/>
        <v>12.947817845597074</v>
      </c>
      <c r="U71" s="85" t="str">
        <f t="shared" si="25"/>
        <v>Verificata</v>
      </c>
      <c r="V71" s="85">
        <f t="shared" si="33"/>
        <v>0.9704393813099585</v>
      </c>
      <c r="W71" s="85">
        <f t="shared" si="34"/>
        <v>1.7453816487207505</v>
      </c>
      <c r="X71" s="85">
        <f t="shared" si="35"/>
        <v>6.811581560260652</v>
      </c>
      <c r="Y71" s="85">
        <v>5</v>
      </c>
      <c r="Z71" s="85">
        <f t="shared" si="36"/>
        <v>11.811581560260652</v>
      </c>
      <c r="AA71" s="85">
        <v>40</v>
      </c>
      <c r="AB71" s="85" t="str">
        <f t="shared" si="37"/>
        <v>Verificata</v>
      </c>
    </row>
    <row r="72" spans="1:28" ht="12.75">
      <c r="A72" s="79" t="s">
        <v>340</v>
      </c>
      <c r="B72" s="80">
        <v>3.5</v>
      </c>
      <c r="C72" s="80">
        <v>30</v>
      </c>
      <c r="D72" s="80">
        <v>50</v>
      </c>
      <c r="E72" s="81">
        <f t="shared" si="26"/>
        <v>1500</v>
      </c>
      <c r="F72" s="86">
        <f t="shared" si="27"/>
        <v>12500</v>
      </c>
      <c r="G72" s="82">
        <v>40</v>
      </c>
      <c r="H72" s="82">
        <f t="shared" si="28"/>
        <v>22.666666666666668</v>
      </c>
      <c r="I72" s="80">
        <v>-1382.125</v>
      </c>
      <c r="J72" s="80">
        <v>-1.5059</v>
      </c>
      <c r="K72" s="83">
        <f t="shared" si="29"/>
        <v>0.10895541286063128</v>
      </c>
      <c r="L72" s="84">
        <f t="shared" si="19"/>
        <v>8.333333333333334</v>
      </c>
      <c r="M72" s="84">
        <f t="shared" si="20"/>
        <v>25</v>
      </c>
      <c r="N72" s="81" t="str">
        <f t="shared" si="30"/>
        <v>Piccola</v>
      </c>
      <c r="O72" s="85">
        <f t="shared" si="21"/>
        <v>9.214166666666667</v>
      </c>
      <c r="P72" s="85">
        <f t="shared" si="22"/>
        <v>-0.12047200000000001</v>
      </c>
      <c r="Q72" s="85">
        <f t="shared" si="31"/>
        <v>9.093694666666668</v>
      </c>
      <c r="R72" s="85" t="str">
        <f t="shared" si="32"/>
        <v>Verificata</v>
      </c>
      <c r="S72" s="85">
        <f t="shared" si="23"/>
        <v>24.89104458713937</v>
      </c>
      <c r="T72" s="85">
        <f t="shared" si="24"/>
        <v>12.339333040590047</v>
      </c>
      <c r="U72" s="85" t="str">
        <f t="shared" si="25"/>
        <v>Verificata</v>
      </c>
      <c r="V72" s="85">
        <f t="shared" si="33"/>
        <v>0.9960003282817083</v>
      </c>
      <c r="W72" s="85">
        <f t="shared" si="34"/>
        <v>1.7337922661521237</v>
      </c>
      <c r="X72" s="85">
        <f t="shared" si="35"/>
        <v>2.456769977951856</v>
      </c>
      <c r="Y72" s="85">
        <v>5</v>
      </c>
      <c r="Z72" s="85">
        <f t="shared" si="36"/>
        <v>7.456769977951856</v>
      </c>
      <c r="AA72" s="85">
        <v>40</v>
      </c>
      <c r="AB72" s="85" t="str">
        <f t="shared" si="37"/>
        <v>Verificata</v>
      </c>
    </row>
    <row r="73" spans="1:28" ht="12.75">
      <c r="A73" s="79" t="s">
        <v>341</v>
      </c>
      <c r="B73" s="80">
        <v>3.5</v>
      </c>
      <c r="C73" s="80">
        <v>30</v>
      </c>
      <c r="D73" s="80">
        <v>50</v>
      </c>
      <c r="E73" s="81">
        <f t="shared" si="26"/>
        <v>1500</v>
      </c>
      <c r="F73" s="86">
        <f t="shared" si="27"/>
        <v>12500</v>
      </c>
      <c r="G73" s="82">
        <v>40</v>
      </c>
      <c r="H73" s="82">
        <f t="shared" si="28"/>
        <v>22.666666666666668</v>
      </c>
      <c r="I73" s="80">
        <v>-1371.879</v>
      </c>
      <c r="J73" s="80">
        <v>-3.853</v>
      </c>
      <c r="K73" s="83">
        <f t="shared" si="29"/>
        <v>0.28085567313152254</v>
      </c>
      <c r="L73" s="84">
        <f t="shared" si="19"/>
        <v>8.333333333333334</v>
      </c>
      <c r="M73" s="84">
        <f t="shared" si="20"/>
        <v>25</v>
      </c>
      <c r="N73" s="81" t="str">
        <f t="shared" si="30"/>
        <v>Piccola</v>
      </c>
      <c r="O73" s="85">
        <f t="shared" si="21"/>
        <v>9.145859999999999</v>
      </c>
      <c r="P73" s="85">
        <f t="shared" si="22"/>
        <v>-0.30824</v>
      </c>
      <c r="Q73" s="85">
        <f t="shared" si="31"/>
        <v>8.83762</v>
      </c>
      <c r="R73" s="85" t="str">
        <f t="shared" si="32"/>
        <v>Verificata</v>
      </c>
      <c r="S73" s="85">
        <f t="shared" si="23"/>
        <v>24.719144326868477</v>
      </c>
      <c r="T73" s="85">
        <f t="shared" si="24"/>
        <v>12.333032081075322</v>
      </c>
      <c r="U73" s="85" t="str">
        <f t="shared" si="25"/>
        <v>Verificata</v>
      </c>
      <c r="V73" s="85">
        <f t="shared" si="33"/>
        <v>0.9898298284558918</v>
      </c>
      <c r="W73" s="85">
        <f t="shared" si="34"/>
        <v>1.7365166209493084</v>
      </c>
      <c r="X73" s="85">
        <f t="shared" si="35"/>
        <v>3.935934090408923</v>
      </c>
      <c r="Y73" s="85">
        <v>5</v>
      </c>
      <c r="Z73" s="85">
        <f t="shared" si="36"/>
        <v>8.935934090408923</v>
      </c>
      <c r="AA73" s="85">
        <v>40</v>
      </c>
      <c r="AB73" s="85" t="str">
        <f t="shared" si="37"/>
        <v>Verificata</v>
      </c>
    </row>
    <row r="74" spans="1:28" ht="12.75">
      <c r="A74" s="79" t="s">
        <v>342</v>
      </c>
      <c r="B74" s="80">
        <v>3.5</v>
      </c>
      <c r="C74" s="80">
        <v>30</v>
      </c>
      <c r="D74" s="80">
        <v>50</v>
      </c>
      <c r="E74" s="81">
        <f t="shared" si="26"/>
        <v>1500</v>
      </c>
      <c r="F74" s="86">
        <f t="shared" si="27"/>
        <v>12500</v>
      </c>
      <c r="G74" s="82">
        <v>40</v>
      </c>
      <c r="H74" s="82">
        <f t="shared" si="28"/>
        <v>22.666666666666668</v>
      </c>
      <c r="I74" s="80">
        <v>-1453.62</v>
      </c>
      <c r="J74" s="80">
        <v>-3.2672</v>
      </c>
      <c r="K74" s="83">
        <f t="shared" si="29"/>
        <v>0.22476300546222533</v>
      </c>
      <c r="L74" s="84">
        <f t="shared" si="19"/>
        <v>8.333333333333334</v>
      </c>
      <c r="M74" s="84">
        <f t="shared" si="20"/>
        <v>25</v>
      </c>
      <c r="N74" s="81" t="str">
        <f t="shared" si="30"/>
        <v>Piccola</v>
      </c>
      <c r="O74" s="85">
        <f t="shared" si="21"/>
        <v>9.6908</v>
      </c>
      <c r="P74" s="85">
        <f t="shared" si="22"/>
        <v>-0.261376</v>
      </c>
      <c r="Q74" s="85">
        <f t="shared" si="31"/>
        <v>9.429424</v>
      </c>
      <c r="R74" s="85" t="str">
        <f t="shared" si="32"/>
        <v>Verificata</v>
      </c>
      <c r="S74" s="85">
        <f t="shared" si="23"/>
        <v>24.775236994537774</v>
      </c>
      <c r="T74" s="85">
        <f t="shared" si="24"/>
        <v>13.038287655447439</v>
      </c>
      <c r="U74" s="85" t="str">
        <f t="shared" si="25"/>
        <v>Verificata</v>
      </c>
      <c r="V74" s="85">
        <f t="shared" si="33"/>
        <v>0.9913627192629972</v>
      </c>
      <c r="W74" s="85">
        <f t="shared" si="34"/>
        <v>1.7358355327489061</v>
      </c>
      <c r="X74" s="85">
        <f t="shared" si="35"/>
        <v>3.6229788828887974</v>
      </c>
      <c r="Y74" s="85">
        <v>5</v>
      </c>
      <c r="Z74" s="85">
        <f t="shared" si="36"/>
        <v>8.622978882888798</v>
      </c>
      <c r="AA74" s="85">
        <v>40</v>
      </c>
      <c r="AB74" s="85" t="str">
        <f t="shared" si="37"/>
        <v>Verificata</v>
      </c>
    </row>
    <row r="75" spans="1:28" ht="12.75">
      <c r="A75" s="79" t="s">
        <v>343</v>
      </c>
      <c r="B75" s="80">
        <v>3.5</v>
      </c>
      <c r="C75" s="80">
        <v>30</v>
      </c>
      <c r="D75" s="80">
        <v>50</v>
      </c>
      <c r="E75" s="81">
        <f t="shared" si="26"/>
        <v>1500</v>
      </c>
      <c r="F75" s="86">
        <f t="shared" si="27"/>
        <v>12500</v>
      </c>
      <c r="G75" s="82">
        <v>40</v>
      </c>
      <c r="H75" s="82">
        <f t="shared" si="28"/>
        <v>22.666666666666668</v>
      </c>
      <c r="I75" s="80">
        <v>-1374.458</v>
      </c>
      <c r="J75" s="80">
        <v>18.0125</v>
      </c>
      <c r="K75" s="83">
        <f t="shared" si="29"/>
        <v>1.3105165818089748</v>
      </c>
      <c r="L75" s="84">
        <f t="shared" si="19"/>
        <v>8.333333333333334</v>
      </c>
      <c r="M75" s="84">
        <f t="shared" si="20"/>
        <v>25</v>
      </c>
      <c r="N75" s="81" t="str">
        <f t="shared" si="30"/>
        <v>Piccola</v>
      </c>
      <c r="O75" s="85">
        <f t="shared" si="21"/>
        <v>9.163053333333334</v>
      </c>
      <c r="P75" s="85">
        <f t="shared" si="22"/>
        <v>1.441</v>
      </c>
      <c r="Q75" s="85">
        <f t="shared" si="31"/>
        <v>10.604053333333335</v>
      </c>
      <c r="R75" s="85" t="str">
        <f t="shared" si="32"/>
        <v>Verificata</v>
      </c>
      <c r="S75" s="85">
        <f t="shared" si="23"/>
        <v>23.689483418191024</v>
      </c>
      <c r="T75" s="85">
        <f t="shared" si="24"/>
        <v>12.89327866375377</v>
      </c>
      <c r="U75" s="85" t="str">
        <f t="shared" si="25"/>
        <v>Verificata</v>
      </c>
      <c r="V75" s="85">
        <f t="shared" si="33"/>
        <v>0.9541681244235235</v>
      </c>
      <c r="W75" s="85">
        <f t="shared" si="34"/>
        <v>1.7531868424663446</v>
      </c>
      <c r="X75" s="85">
        <f t="shared" si="35"/>
        <v>8.59180808941909</v>
      </c>
      <c r="Y75" s="85">
        <v>5</v>
      </c>
      <c r="Z75" s="85">
        <f t="shared" si="36"/>
        <v>13.59180808941909</v>
      </c>
      <c r="AA75" s="85">
        <v>40</v>
      </c>
      <c r="AB75" s="85" t="str">
        <f t="shared" si="37"/>
        <v>Verificata</v>
      </c>
    </row>
    <row r="76" spans="1:28" ht="12.75">
      <c r="A76" s="79" t="s">
        <v>344</v>
      </c>
      <c r="B76" s="80">
        <v>3.5</v>
      </c>
      <c r="C76" s="80">
        <v>30</v>
      </c>
      <c r="D76" s="80">
        <v>50</v>
      </c>
      <c r="E76" s="81">
        <f t="shared" si="26"/>
        <v>1500</v>
      </c>
      <c r="F76" s="86">
        <f t="shared" si="27"/>
        <v>12500</v>
      </c>
      <c r="G76" s="82">
        <v>40</v>
      </c>
      <c r="H76" s="82">
        <f t="shared" si="28"/>
        <v>22.666666666666668</v>
      </c>
      <c r="I76" s="80">
        <v>-1411.714</v>
      </c>
      <c r="J76" s="80">
        <v>-2.4708</v>
      </c>
      <c r="K76" s="83">
        <f t="shared" si="29"/>
        <v>0.17502128618119536</v>
      </c>
      <c r="L76" s="84">
        <f t="shared" si="19"/>
        <v>8.333333333333334</v>
      </c>
      <c r="M76" s="84">
        <f t="shared" si="20"/>
        <v>25</v>
      </c>
      <c r="N76" s="81" t="str">
        <f t="shared" si="30"/>
        <v>Piccola</v>
      </c>
      <c r="O76" s="85">
        <f t="shared" si="21"/>
        <v>9.411426666666665</v>
      </c>
      <c r="P76" s="85">
        <f t="shared" si="22"/>
        <v>-0.197664</v>
      </c>
      <c r="Q76" s="85">
        <f t="shared" si="31"/>
        <v>9.213762666666666</v>
      </c>
      <c r="R76" s="85" t="str">
        <f t="shared" si="32"/>
        <v>Verificata</v>
      </c>
      <c r="S76" s="85">
        <f t="shared" si="23"/>
        <v>24.824978713818805</v>
      </c>
      <c r="T76" s="85">
        <f t="shared" si="24"/>
        <v>12.637038921108658</v>
      </c>
      <c r="U76" s="85" t="str">
        <f t="shared" si="25"/>
        <v>Verificata</v>
      </c>
      <c r="V76" s="85">
        <f t="shared" si="33"/>
        <v>0.9934543281228642</v>
      </c>
      <c r="W76" s="85">
        <f t="shared" si="34"/>
        <v>1.7349107874971665</v>
      </c>
      <c r="X76" s="85">
        <f t="shared" si="35"/>
        <v>3.148946717146404</v>
      </c>
      <c r="Y76" s="85">
        <v>5</v>
      </c>
      <c r="Z76" s="85">
        <f t="shared" si="36"/>
        <v>8.148946717146405</v>
      </c>
      <c r="AA76" s="85">
        <v>40</v>
      </c>
      <c r="AB76" s="85" t="str">
        <f t="shared" si="37"/>
        <v>Verificata</v>
      </c>
    </row>
    <row r="77" spans="1:28" ht="12.75">
      <c r="A77" s="79" t="s">
        <v>345</v>
      </c>
      <c r="B77" s="80">
        <v>3.5</v>
      </c>
      <c r="C77" s="80">
        <v>30</v>
      </c>
      <c r="D77" s="80">
        <v>50</v>
      </c>
      <c r="E77" s="81">
        <f t="shared" si="26"/>
        <v>1500</v>
      </c>
      <c r="F77" s="86">
        <f t="shared" si="27"/>
        <v>12500</v>
      </c>
      <c r="G77" s="82">
        <v>40</v>
      </c>
      <c r="H77" s="82">
        <f t="shared" si="28"/>
        <v>22.666666666666668</v>
      </c>
      <c r="I77" s="80">
        <v>-1408.783</v>
      </c>
      <c r="J77" s="80">
        <v>-5.1076</v>
      </c>
      <c r="K77" s="83">
        <f t="shared" si="29"/>
        <v>0.36255406262000606</v>
      </c>
      <c r="L77" s="84">
        <f t="shared" si="19"/>
        <v>8.333333333333334</v>
      </c>
      <c r="M77" s="84">
        <f t="shared" si="20"/>
        <v>25</v>
      </c>
      <c r="N77" s="81" t="str">
        <f t="shared" si="30"/>
        <v>Piccola</v>
      </c>
      <c r="O77" s="85">
        <f t="shared" si="21"/>
        <v>9.391886666666666</v>
      </c>
      <c r="P77" s="85">
        <f t="shared" si="22"/>
        <v>-0.40860799999999997</v>
      </c>
      <c r="Q77" s="85">
        <f t="shared" si="31"/>
        <v>8.983278666666667</v>
      </c>
      <c r="R77" s="85" t="str">
        <f t="shared" si="32"/>
        <v>Verificata</v>
      </c>
      <c r="S77" s="85">
        <f t="shared" si="23"/>
        <v>24.637445937379994</v>
      </c>
      <c r="T77" s="85">
        <f t="shared" si="24"/>
        <v>12.706791510962141</v>
      </c>
      <c r="U77" s="85" t="str">
        <f t="shared" si="25"/>
        <v>Verificata</v>
      </c>
      <c r="V77" s="85">
        <f t="shared" si="33"/>
        <v>0.9865627522312104</v>
      </c>
      <c r="W77" s="85">
        <f t="shared" si="34"/>
        <v>1.7379777754913308</v>
      </c>
      <c r="X77" s="85">
        <f t="shared" si="35"/>
        <v>4.535467153095291</v>
      </c>
      <c r="Y77" s="85">
        <v>5</v>
      </c>
      <c r="Z77" s="85">
        <f t="shared" si="36"/>
        <v>9.53546715309529</v>
      </c>
      <c r="AA77" s="85">
        <v>40</v>
      </c>
      <c r="AB77" s="85" t="str">
        <f t="shared" si="37"/>
        <v>Verificata</v>
      </c>
    </row>
    <row r="78" spans="1:28" ht="12.75">
      <c r="A78" s="79" t="s">
        <v>346</v>
      </c>
      <c r="B78" s="80">
        <v>3.5</v>
      </c>
      <c r="C78" s="80">
        <v>30</v>
      </c>
      <c r="D78" s="80">
        <v>50</v>
      </c>
      <c r="E78" s="81">
        <f t="shared" si="26"/>
        <v>1500</v>
      </c>
      <c r="F78" s="86">
        <f t="shared" si="27"/>
        <v>12500</v>
      </c>
      <c r="G78" s="82">
        <v>40</v>
      </c>
      <c r="H78" s="82">
        <f t="shared" si="28"/>
        <v>22.666666666666668</v>
      </c>
      <c r="I78" s="80">
        <v>-705.578</v>
      </c>
      <c r="J78" s="80">
        <v>-15.4568</v>
      </c>
      <c r="K78" s="83">
        <f t="shared" si="29"/>
        <v>2.1906578719858043</v>
      </c>
      <c r="L78" s="84">
        <f t="shared" si="19"/>
        <v>8.333333333333334</v>
      </c>
      <c r="M78" s="84">
        <f t="shared" si="20"/>
        <v>25</v>
      </c>
      <c r="N78" s="81" t="str">
        <f t="shared" si="30"/>
        <v>Piccola</v>
      </c>
      <c r="O78" s="85">
        <f t="shared" si="21"/>
        <v>4.703853333333333</v>
      </c>
      <c r="P78" s="85">
        <f t="shared" si="22"/>
        <v>-1.2365439999999999</v>
      </c>
      <c r="Q78" s="85">
        <f t="shared" si="31"/>
        <v>3.467309333333333</v>
      </c>
      <c r="R78" s="85" t="str">
        <f t="shared" si="32"/>
        <v>Verificata</v>
      </c>
      <c r="S78" s="85">
        <f t="shared" si="23"/>
        <v>22.809342128014194</v>
      </c>
      <c r="T78" s="85">
        <f t="shared" si="24"/>
        <v>6.874161921510965</v>
      </c>
      <c r="U78" s="85" t="str">
        <f t="shared" si="25"/>
        <v>Verificata</v>
      </c>
      <c r="V78" s="85">
        <f t="shared" si="33"/>
        <v>0.9604135463897671</v>
      </c>
      <c r="W78" s="85">
        <f t="shared" si="34"/>
        <v>1.7501506243082154</v>
      </c>
      <c r="X78" s="85">
        <f t="shared" si="35"/>
        <v>7.945195524760378</v>
      </c>
      <c r="Y78" s="85">
        <v>5</v>
      </c>
      <c r="Z78" s="85">
        <f t="shared" si="36"/>
        <v>12.94519552476038</v>
      </c>
      <c r="AA78" s="85">
        <v>40</v>
      </c>
      <c r="AB78" s="85" t="str">
        <f t="shared" si="37"/>
        <v>Verificata</v>
      </c>
    </row>
    <row r="79" spans="1:28" ht="12.75">
      <c r="A79" s="79" t="s">
        <v>347</v>
      </c>
      <c r="B79" s="80">
        <v>3.5</v>
      </c>
      <c r="C79" s="80">
        <v>30</v>
      </c>
      <c r="D79" s="80">
        <v>50</v>
      </c>
      <c r="E79" s="81">
        <f t="shared" si="26"/>
        <v>1500</v>
      </c>
      <c r="F79" s="86">
        <f t="shared" si="27"/>
        <v>12500</v>
      </c>
      <c r="G79" s="82">
        <v>40</v>
      </c>
      <c r="H79" s="82">
        <f t="shared" si="28"/>
        <v>22.666666666666668</v>
      </c>
      <c r="I79" s="80">
        <v>-707.223</v>
      </c>
      <c r="J79" s="80">
        <v>-10.0173</v>
      </c>
      <c r="K79" s="83">
        <f t="shared" si="29"/>
        <v>1.4164273503548386</v>
      </c>
      <c r="L79" s="84">
        <f t="shared" si="19"/>
        <v>8.333333333333334</v>
      </c>
      <c r="M79" s="84">
        <f t="shared" si="20"/>
        <v>25</v>
      </c>
      <c r="N79" s="81" t="str">
        <f t="shared" si="30"/>
        <v>Piccola</v>
      </c>
      <c r="O79" s="85">
        <f t="shared" si="21"/>
        <v>4.71482</v>
      </c>
      <c r="P79" s="85">
        <f t="shared" si="22"/>
        <v>-0.8013840000000001</v>
      </c>
      <c r="Q79" s="85">
        <f t="shared" si="31"/>
        <v>3.9134359999999995</v>
      </c>
      <c r="R79" s="85" t="str">
        <f t="shared" si="32"/>
        <v>Verificata</v>
      </c>
      <c r="S79" s="85">
        <f t="shared" si="23"/>
        <v>23.583572649645163</v>
      </c>
      <c r="T79" s="85">
        <f t="shared" si="24"/>
        <v>6.663988913021255</v>
      </c>
      <c r="U79" s="85" t="str">
        <f t="shared" si="25"/>
        <v>Verificata</v>
      </c>
      <c r="V79" s="85">
        <f t="shared" si="33"/>
        <v>0.9739822080722087</v>
      </c>
      <c r="W79" s="85">
        <f t="shared" si="34"/>
        <v>1.7437269746633046</v>
      </c>
      <c r="X79" s="85">
        <f t="shared" si="35"/>
        <v>6.372695894284189</v>
      </c>
      <c r="Y79" s="85">
        <v>5</v>
      </c>
      <c r="Z79" s="85">
        <f t="shared" si="36"/>
        <v>11.372695894284188</v>
      </c>
      <c r="AA79" s="85">
        <v>40</v>
      </c>
      <c r="AB79" s="85" t="str">
        <f t="shared" si="37"/>
        <v>Verificata</v>
      </c>
    </row>
    <row r="80" spans="1:28" ht="12.75">
      <c r="A80" s="79" t="s">
        <v>348</v>
      </c>
      <c r="B80" s="80">
        <v>3.5</v>
      </c>
      <c r="C80" s="80">
        <v>30</v>
      </c>
      <c r="D80" s="80">
        <v>50</v>
      </c>
      <c r="E80" s="81">
        <f t="shared" si="26"/>
        <v>1500</v>
      </c>
      <c r="F80" s="86">
        <f t="shared" si="27"/>
        <v>12500</v>
      </c>
      <c r="G80" s="82">
        <v>40</v>
      </c>
      <c r="H80" s="82">
        <f t="shared" si="28"/>
        <v>22.666666666666668</v>
      </c>
      <c r="I80" s="80">
        <v>-687.41</v>
      </c>
      <c r="J80" s="80">
        <v>2.4344</v>
      </c>
      <c r="K80" s="83">
        <f t="shared" si="29"/>
        <v>0.3541409057185668</v>
      </c>
      <c r="L80" s="84">
        <f t="shared" si="19"/>
        <v>8.333333333333334</v>
      </c>
      <c r="M80" s="84">
        <f t="shared" si="20"/>
        <v>25</v>
      </c>
      <c r="N80" s="81" t="str">
        <f t="shared" si="30"/>
        <v>Piccola</v>
      </c>
      <c r="O80" s="85">
        <f t="shared" si="21"/>
        <v>4.582733333333333</v>
      </c>
      <c r="P80" s="85">
        <f t="shared" si="22"/>
        <v>0.194752</v>
      </c>
      <c r="Q80" s="85">
        <f t="shared" si="31"/>
        <v>4.777485333333333</v>
      </c>
      <c r="R80" s="85" t="str">
        <f t="shared" si="32"/>
        <v>Verificata</v>
      </c>
      <c r="S80" s="85">
        <f t="shared" si="23"/>
        <v>24.645859094281434</v>
      </c>
      <c r="T80" s="85">
        <f t="shared" si="24"/>
        <v>6.198111301107864</v>
      </c>
      <c r="U80" s="85" t="str">
        <f t="shared" si="25"/>
        <v>Verificata</v>
      </c>
      <c r="V80" s="85">
        <f t="shared" si="33"/>
        <v>0.9935501374543496</v>
      </c>
      <c r="W80" s="85">
        <f t="shared" si="34"/>
        <v>1.7348685547163223</v>
      </c>
      <c r="X80" s="85">
        <f t="shared" si="35"/>
        <v>3.125589313047624</v>
      </c>
      <c r="Y80" s="85">
        <v>5</v>
      </c>
      <c r="Z80" s="85">
        <f t="shared" si="36"/>
        <v>8.125589313047623</v>
      </c>
      <c r="AA80" s="85">
        <v>40</v>
      </c>
      <c r="AB80" s="85" t="str">
        <f t="shared" si="37"/>
        <v>Verificata</v>
      </c>
    </row>
    <row r="81" spans="1:28" ht="12.75">
      <c r="A81" s="79" t="s">
        <v>349</v>
      </c>
      <c r="B81" s="80">
        <v>3.5</v>
      </c>
      <c r="C81" s="80">
        <v>30</v>
      </c>
      <c r="D81" s="80">
        <v>50</v>
      </c>
      <c r="E81" s="81">
        <f t="shared" si="26"/>
        <v>1500</v>
      </c>
      <c r="F81" s="86">
        <f t="shared" si="27"/>
        <v>12500</v>
      </c>
      <c r="G81" s="82">
        <v>40</v>
      </c>
      <c r="H81" s="82">
        <f t="shared" si="28"/>
        <v>22.666666666666668</v>
      </c>
      <c r="I81" s="80">
        <v>-681.078</v>
      </c>
      <c r="J81" s="80">
        <v>5.4535</v>
      </c>
      <c r="K81" s="83">
        <f t="shared" si="29"/>
        <v>0.8007159238736239</v>
      </c>
      <c r="L81" s="84">
        <f t="shared" si="19"/>
        <v>8.333333333333334</v>
      </c>
      <c r="M81" s="84">
        <f t="shared" si="20"/>
        <v>25</v>
      </c>
      <c r="N81" s="81" t="str">
        <f t="shared" si="30"/>
        <v>Piccola</v>
      </c>
      <c r="O81" s="85">
        <f t="shared" si="21"/>
        <v>4.54052</v>
      </c>
      <c r="P81" s="85">
        <f t="shared" si="22"/>
        <v>0.43628</v>
      </c>
      <c r="Q81" s="85">
        <f t="shared" si="31"/>
        <v>4.9768</v>
      </c>
      <c r="R81" s="85" t="str">
        <f t="shared" si="32"/>
        <v>Verificata</v>
      </c>
      <c r="S81" s="85">
        <f t="shared" si="23"/>
        <v>24.199284076126375</v>
      </c>
      <c r="T81" s="85">
        <f t="shared" si="24"/>
        <v>6.2543448058440925</v>
      </c>
      <c r="U81" s="85" t="str">
        <f t="shared" si="25"/>
        <v>Verificata</v>
      </c>
      <c r="V81" s="85">
        <f t="shared" si="33"/>
        <v>0.9856657909573706</v>
      </c>
      <c r="W81" s="85">
        <f t="shared" si="34"/>
        <v>1.7383812098224132</v>
      </c>
      <c r="X81" s="85">
        <f t="shared" si="35"/>
        <v>4.687616195811277</v>
      </c>
      <c r="Y81" s="85">
        <v>5</v>
      </c>
      <c r="Z81" s="85">
        <f t="shared" si="36"/>
        <v>9.687616195811277</v>
      </c>
      <c r="AA81" s="85">
        <v>40</v>
      </c>
      <c r="AB81" s="85" t="str">
        <f t="shared" si="37"/>
        <v>Verificata</v>
      </c>
    </row>
    <row r="82" spans="1:28" ht="12.75">
      <c r="A82" s="79" t="s">
        <v>350</v>
      </c>
      <c r="B82" s="80">
        <v>3.5</v>
      </c>
      <c r="C82" s="80">
        <v>30</v>
      </c>
      <c r="D82" s="80">
        <v>50</v>
      </c>
      <c r="E82" s="81">
        <f t="shared" si="26"/>
        <v>1500</v>
      </c>
      <c r="F82" s="86">
        <f t="shared" si="27"/>
        <v>12500</v>
      </c>
      <c r="G82" s="82">
        <v>40</v>
      </c>
      <c r="H82" s="82">
        <f t="shared" si="28"/>
        <v>22.666666666666668</v>
      </c>
      <c r="I82" s="80">
        <v>-678.413</v>
      </c>
      <c r="J82" s="80">
        <v>-2.1079</v>
      </c>
      <c r="K82" s="83">
        <f t="shared" si="29"/>
        <v>0.31071043744739557</v>
      </c>
      <c r="L82" s="84">
        <f t="shared" si="19"/>
        <v>8.333333333333334</v>
      </c>
      <c r="M82" s="84">
        <f t="shared" si="20"/>
        <v>25</v>
      </c>
      <c r="N82" s="81" t="str">
        <f t="shared" si="30"/>
        <v>Piccola</v>
      </c>
      <c r="O82" s="85">
        <f t="shared" si="21"/>
        <v>4.522753333333333</v>
      </c>
      <c r="P82" s="85">
        <f t="shared" si="22"/>
        <v>-0.168632</v>
      </c>
      <c r="Q82" s="85">
        <f t="shared" si="31"/>
        <v>4.3541213333333335</v>
      </c>
      <c r="R82" s="85" t="str">
        <f t="shared" si="32"/>
        <v>Verificata</v>
      </c>
      <c r="S82" s="85">
        <f t="shared" si="23"/>
        <v>24.689289562552606</v>
      </c>
      <c r="T82" s="85">
        <f t="shared" si="24"/>
        <v>6.106228535352706</v>
      </c>
      <c r="U82" s="85" t="str">
        <f t="shared" si="25"/>
        <v>Verificata</v>
      </c>
      <c r="V82" s="85">
        <f t="shared" si="33"/>
        <v>0.9944103531111388</v>
      </c>
      <c r="W82" s="85">
        <f t="shared" si="34"/>
        <v>1.7344898671244402</v>
      </c>
      <c r="X82" s="85">
        <f t="shared" si="35"/>
        <v>2.9078107465958634</v>
      </c>
      <c r="Y82" s="85">
        <v>5</v>
      </c>
      <c r="Z82" s="85">
        <f t="shared" si="36"/>
        <v>7.907810746595864</v>
      </c>
      <c r="AA82" s="85">
        <v>40</v>
      </c>
      <c r="AB82" s="85" t="str">
        <f t="shared" si="37"/>
        <v>Verificata</v>
      </c>
    </row>
    <row r="83" spans="1:28" ht="12.75">
      <c r="A83" s="79" t="s">
        <v>351</v>
      </c>
      <c r="B83" s="80">
        <v>3.5</v>
      </c>
      <c r="C83" s="80">
        <v>30</v>
      </c>
      <c r="D83" s="80">
        <v>50</v>
      </c>
      <c r="E83" s="81">
        <f t="shared" si="26"/>
        <v>1500</v>
      </c>
      <c r="F83" s="86">
        <f t="shared" si="27"/>
        <v>12500</v>
      </c>
      <c r="G83" s="82">
        <v>40</v>
      </c>
      <c r="H83" s="82">
        <f t="shared" si="28"/>
        <v>22.666666666666668</v>
      </c>
      <c r="I83" s="80">
        <v>-681.497</v>
      </c>
      <c r="J83" s="80">
        <v>-2.4393</v>
      </c>
      <c r="K83" s="83">
        <f t="shared" si="29"/>
        <v>0.35793261012154126</v>
      </c>
      <c r="L83" s="84">
        <f t="shared" si="19"/>
        <v>8.333333333333334</v>
      </c>
      <c r="M83" s="84">
        <f t="shared" si="20"/>
        <v>25</v>
      </c>
      <c r="N83" s="81" t="str">
        <f t="shared" si="30"/>
        <v>Piccola</v>
      </c>
      <c r="O83" s="85">
        <f t="shared" si="21"/>
        <v>4.543313333333333</v>
      </c>
      <c r="P83" s="85">
        <f t="shared" si="22"/>
        <v>-0.19514399999999998</v>
      </c>
      <c r="Q83" s="85">
        <f t="shared" si="31"/>
        <v>4.348169333333333</v>
      </c>
      <c r="R83" s="85" t="str">
        <f t="shared" si="32"/>
        <v>Verificata</v>
      </c>
      <c r="S83" s="85">
        <f t="shared" si="23"/>
        <v>24.64206738987846</v>
      </c>
      <c r="T83" s="85">
        <f t="shared" si="24"/>
        <v>6.145741563874716</v>
      </c>
      <c r="U83" s="85" t="str">
        <f t="shared" si="25"/>
        <v>Verificata</v>
      </c>
      <c r="V83" s="85">
        <f t="shared" si="33"/>
        <v>0.9935372389679612</v>
      </c>
      <c r="W83" s="85">
        <f t="shared" si="34"/>
        <v>1.7348742397278272</v>
      </c>
      <c r="X83" s="85">
        <f t="shared" si="35"/>
        <v>3.128743602892035</v>
      </c>
      <c r="Y83" s="85">
        <v>5</v>
      </c>
      <c r="Z83" s="85">
        <f t="shared" si="36"/>
        <v>8.128743602892035</v>
      </c>
      <c r="AA83" s="85">
        <v>40</v>
      </c>
      <c r="AB83" s="85" t="str">
        <f t="shared" si="37"/>
        <v>Verificata</v>
      </c>
    </row>
    <row r="84" spans="1:28" ht="12.75">
      <c r="A84" s="79" t="s">
        <v>352</v>
      </c>
      <c r="B84" s="80">
        <v>3.5</v>
      </c>
      <c r="C84" s="80">
        <v>30</v>
      </c>
      <c r="D84" s="80">
        <v>50</v>
      </c>
      <c r="E84" s="81">
        <f t="shared" si="26"/>
        <v>1500</v>
      </c>
      <c r="F84" s="86">
        <f t="shared" si="27"/>
        <v>12500</v>
      </c>
      <c r="G84" s="82">
        <v>40</v>
      </c>
      <c r="H84" s="82">
        <f t="shared" si="28"/>
        <v>22.666666666666668</v>
      </c>
      <c r="I84" s="80">
        <v>-708.45</v>
      </c>
      <c r="J84" s="80">
        <v>9.4966</v>
      </c>
      <c r="K84" s="83">
        <f t="shared" si="29"/>
        <v>1.340475686357541</v>
      </c>
      <c r="L84" s="84">
        <f t="shared" si="19"/>
        <v>8.333333333333334</v>
      </c>
      <c r="M84" s="84">
        <f t="shared" si="20"/>
        <v>25</v>
      </c>
      <c r="N84" s="81" t="str">
        <f t="shared" si="30"/>
        <v>Piccola</v>
      </c>
      <c r="O84" s="85">
        <f t="shared" si="21"/>
        <v>4.723</v>
      </c>
      <c r="P84" s="85">
        <f t="shared" si="22"/>
        <v>0.7597280000000001</v>
      </c>
      <c r="Q84" s="85">
        <f t="shared" si="31"/>
        <v>5.482728</v>
      </c>
      <c r="R84" s="85" t="str">
        <f t="shared" si="32"/>
        <v>Verificata</v>
      </c>
      <c r="S84" s="85">
        <f t="shared" si="23"/>
        <v>23.659524313642457</v>
      </c>
      <c r="T84" s="85">
        <f t="shared" si="24"/>
        <v>6.654120820280176</v>
      </c>
      <c r="U84" s="85" t="str">
        <f t="shared" si="25"/>
        <v>Verificata</v>
      </c>
      <c r="V84" s="85">
        <f t="shared" si="33"/>
        <v>0.9753012120263223</v>
      </c>
      <c r="W84" s="85">
        <f t="shared" si="34"/>
        <v>1.743114966511837</v>
      </c>
      <c r="X84" s="85">
        <f t="shared" si="35"/>
        <v>6.202681381710421</v>
      </c>
      <c r="Y84" s="85">
        <v>5</v>
      </c>
      <c r="Z84" s="85">
        <f t="shared" si="36"/>
        <v>11.20268138171042</v>
      </c>
      <c r="AA84" s="85">
        <v>40</v>
      </c>
      <c r="AB84" s="85" t="str">
        <f t="shared" si="37"/>
        <v>Verificata</v>
      </c>
    </row>
    <row r="85" spans="1:28" ht="12.75">
      <c r="A85" s="79" t="s">
        <v>353</v>
      </c>
      <c r="B85" s="80">
        <v>3.5</v>
      </c>
      <c r="C85" s="80">
        <v>30</v>
      </c>
      <c r="D85" s="80">
        <v>50</v>
      </c>
      <c r="E85" s="81">
        <f t="shared" si="26"/>
        <v>1500</v>
      </c>
      <c r="F85" s="86">
        <f t="shared" si="27"/>
        <v>12500</v>
      </c>
      <c r="G85" s="82">
        <v>40</v>
      </c>
      <c r="H85" s="82">
        <f t="shared" si="28"/>
        <v>22.666666666666668</v>
      </c>
      <c r="I85" s="80">
        <v>-707.929</v>
      </c>
      <c r="J85" s="80">
        <v>14.4781</v>
      </c>
      <c r="K85" s="83">
        <f t="shared" si="29"/>
        <v>2.045134469699645</v>
      </c>
      <c r="L85" s="84">
        <f t="shared" si="19"/>
        <v>8.333333333333334</v>
      </c>
      <c r="M85" s="84">
        <f t="shared" si="20"/>
        <v>25</v>
      </c>
      <c r="N85" s="81" t="str">
        <f t="shared" si="30"/>
        <v>Piccola</v>
      </c>
      <c r="O85" s="85">
        <f t="shared" si="21"/>
        <v>4.719526666666667</v>
      </c>
      <c r="P85" s="85">
        <f t="shared" si="22"/>
        <v>1.158248</v>
      </c>
      <c r="Q85" s="85">
        <f t="shared" si="31"/>
        <v>5.877774666666667</v>
      </c>
      <c r="R85" s="85" t="str">
        <f t="shared" si="32"/>
        <v>Verificata</v>
      </c>
      <c r="S85" s="85">
        <f t="shared" si="23"/>
        <v>22.954865530300356</v>
      </c>
      <c r="T85" s="85">
        <f t="shared" si="24"/>
        <v>6.853342501523122</v>
      </c>
      <c r="U85" s="85" t="str">
        <f t="shared" si="25"/>
        <v>Verificata</v>
      </c>
      <c r="V85" s="85">
        <f t="shared" si="33"/>
        <v>0.9628269214623364</v>
      </c>
      <c r="W85" s="85">
        <f t="shared" si="34"/>
        <v>1.748990894709161</v>
      </c>
      <c r="X85" s="85">
        <f t="shared" si="35"/>
        <v>7.684448472715563</v>
      </c>
      <c r="Y85" s="85">
        <v>5</v>
      </c>
      <c r="Z85" s="85">
        <f t="shared" si="36"/>
        <v>12.684448472715562</v>
      </c>
      <c r="AA85" s="85">
        <v>40</v>
      </c>
      <c r="AB85" s="85" t="str">
        <f t="shared" si="37"/>
        <v>Verificata</v>
      </c>
    </row>
    <row r="86" spans="1:28" ht="12.75">
      <c r="A86" s="114" t="s">
        <v>354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81"/>
      <c r="V86" s="85"/>
      <c r="W86" s="85"/>
      <c r="X86" s="85"/>
      <c r="Y86" s="85"/>
      <c r="Z86" s="85"/>
      <c r="AA86" s="85"/>
      <c r="AB86" s="85"/>
    </row>
    <row r="87" spans="1:28" ht="12.75">
      <c r="A87" s="79" t="s">
        <v>237</v>
      </c>
      <c r="B87" s="80">
        <v>3.5</v>
      </c>
      <c r="C87" s="80">
        <v>20</v>
      </c>
      <c r="D87" s="80">
        <v>30</v>
      </c>
      <c r="E87" s="81">
        <f t="shared" si="26"/>
        <v>600</v>
      </c>
      <c r="F87" s="86">
        <f t="shared" si="27"/>
        <v>3000</v>
      </c>
      <c r="G87" s="82">
        <v>40</v>
      </c>
      <c r="H87" s="82">
        <f t="shared" si="28"/>
        <v>22.666666666666668</v>
      </c>
      <c r="I87" s="80">
        <v>-583.886</v>
      </c>
      <c r="J87" s="80">
        <v>7.7912</v>
      </c>
      <c r="K87" s="83">
        <f t="shared" si="29"/>
        <v>1.3343700653894768</v>
      </c>
      <c r="L87" s="84">
        <f aca="true" t="shared" si="38" ref="L87:L102">D87/6</f>
        <v>5</v>
      </c>
      <c r="M87" s="84">
        <f aca="true" t="shared" si="39" ref="M87:M102">D87/2</f>
        <v>15</v>
      </c>
      <c r="N87" s="81" t="str">
        <f t="shared" si="30"/>
        <v>Piccola</v>
      </c>
      <c r="O87" s="85">
        <f aca="true" t="shared" si="40" ref="O87:O102">ABS(I87*10/E87)</f>
        <v>9.731433333333333</v>
      </c>
      <c r="P87" s="85">
        <f aca="true" t="shared" si="41" ref="P87:P102">J87*1000/F87</f>
        <v>2.5970666666666666</v>
      </c>
      <c r="Q87" s="85">
        <f t="shared" si="31"/>
        <v>12.3285</v>
      </c>
      <c r="R87" s="85" t="str">
        <f t="shared" si="32"/>
        <v>Verificata</v>
      </c>
      <c r="S87" s="85">
        <f aca="true" t="shared" si="42" ref="S87:S102">M87-K87</f>
        <v>13.665629934610523</v>
      </c>
      <c r="T87" s="85">
        <f aca="true" t="shared" si="43" ref="T87:T102">2/3*ABS(I87)*1000/(C87*S87*100)</f>
        <v>14.242202342515991</v>
      </c>
      <c r="U87" s="85" t="str">
        <f t="shared" si="25"/>
        <v>Verificata</v>
      </c>
      <c r="V87" s="85">
        <f t="shared" si="33"/>
        <v>0.966531380911306</v>
      </c>
      <c r="W87" s="85">
        <f t="shared" si="34"/>
        <v>1.747225294455462</v>
      </c>
      <c r="X87" s="85">
        <f t="shared" si="35"/>
        <v>8.904108786386665</v>
      </c>
      <c r="Y87" s="85">
        <v>5</v>
      </c>
      <c r="Z87" s="85">
        <f t="shared" si="36"/>
        <v>13.904108786386665</v>
      </c>
      <c r="AA87" s="85">
        <v>40</v>
      </c>
      <c r="AB87" s="85" t="str">
        <f t="shared" si="37"/>
        <v>Verificata</v>
      </c>
    </row>
    <row r="88" spans="1:28" ht="12.75">
      <c r="A88" s="79" t="s">
        <v>238</v>
      </c>
      <c r="B88" s="80">
        <v>3.5</v>
      </c>
      <c r="C88" s="80">
        <v>20</v>
      </c>
      <c r="D88" s="80">
        <v>30</v>
      </c>
      <c r="E88" s="81">
        <f t="shared" si="26"/>
        <v>600</v>
      </c>
      <c r="F88" s="86">
        <f t="shared" si="27"/>
        <v>3000</v>
      </c>
      <c r="G88" s="82">
        <v>40</v>
      </c>
      <c r="H88" s="82">
        <f t="shared" si="28"/>
        <v>22.666666666666668</v>
      </c>
      <c r="I88" s="80">
        <v>-584.298</v>
      </c>
      <c r="J88" s="80">
        <v>7.3576</v>
      </c>
      <c r="K88" s="83">
        <f t="shared" si="29"/>
        <v>1.2592204662689244</v>
      </c>
      <c r="L88" s="84">
        <f t="shared" si="38"/>
        <v>5</v>
      </c>
      <c r="M88" s="84">
        <f t="shared" si="39"/>
        <v>15</v>
      </c>
      <c r="N88" s="81" t="str">
        <f t="shared" si="30"/>
        <v>Piccola</v>
      </c>
      <c r="O88" s="85">
        <f t="shared" si="40"/>
        <v>9.738299999999999</v>
      </c>
      <c r="P88" s="85">
        <f t="shared" si="41"/>
        <v>2.4525333333333332</v>
      </c>
      <c r="Q88" s="85">
        <f t="shared" si="31"/>
        <v>12.190833333333332</v>
      </c>
      <c r="R88" s="85" t="str">
        <f t="shared" si="32"/>
        <v>Verificata</v>
      </c>
      <c r="S88" s="85">
        <f t="shared" si="42"/>
        <v>13.740779533731075</v>
      </c>
      <c r="T88" s="85">
        <f t="shared" si="43"/>
        <v>14.174304996444013</v>
      </c>
      <c r="U88" s="85" t="str">
        <f t="shared" si="25"/>
        <v>Verificata</v>
      </c>
      <c r="V88" s="85">
        <f t="shared" si="33"/>
        <v>0.9683350146498328</v>
      </c>
      <c r="W88" s="85">
        <f t="shared" si="34"/>
        <v>1.7463719985148234</v>
      </c>
      <c r="X88" s="85">
        <f t="shared" si="35"/>
        <v>8.648568282397985</v>
      </c>
      <c r="Y88" s="85">
        <v>5</v>
      </c>
      <c r="Z88" s="85">
        <f t="shared" si="36"/>
        <v>13.648568282397985</v>
      </c>
      <c r="AA88" s="85">
        <v>40</v>
      </c>
      <c r="AB88" s="85" t="str">
        <f t="shared" si="37"/>
        <v>Verificata</v>
      </c>
    </row>
    <row r="89" spans="1:28" ht="12.75">
      <c r="A89" s="79" t="s">
        <v>239</v>
      </c>
      <c r="B89" s="80">
        <v>3.5</v>
      </c>
      <c r="C89" s="80">
        <v>20</v>
      </c>
      <c r="D89" s="80">
        <v>30</v>
      </c>
      <c r="E89" s="81">
        <f t="shared" si="26"/>
        <v>600</v>
      </c>
      <c r="F89" s="86">
        <f t="shared" si="27"/>
        <v>3000</v>
      </c>
      <c r="G89" s="82">
        <v>40</v>
      </c>
      <c r="H89" s="82">
        <f t="shared" si="28"/>
        <v>22.666666666666668</v>
      </c>
      <c r="I89" s="80">
        <v>-585.651</v>
      </c>
      <c r="J89" s="80">
        <v>-8.2548</v>
      </c>
      <c r="K89" s="83">
        <f t="shared" si="29"/>
        <v>1.4095083932239507</v>
      </c>
      <c r="L89" s="84">
        <f t="shared" si="38"/>
        <v>5</v>
      </c>
      <c r="M89" s="84">
        <f t="shared" si="39"/>
        <v>15</v>
      </c>
      <c r="N89" s="81" t="str">
        <f t="shared" si="30"/>
        <v>Piccola</v>
      </c>
      <c r="O89" s="85">
        <f t="shared" si="40"/>
        <v>9.76085</v>
      </c>
      <c r="P89" s="85">
        <f t="shared" si="41"/>
        <v>-2.7516</v>
      </c>
      <c r="Q89" s="85">
        <f t="shared" si="31"/>
        <v>7.00925</v>
      </c>
      <c r="R89" s="85" t="str">
        <f t="shared" si="32"/>
        <v>Verificata</v>
      </c>
      <c r="S89" s="85">
        <f t="shared" si="42"/>
        <v>13.59049160677605</v>
      </c>
      <c r="T89" s="85">
        <f t="shared" si="43"/>
        <v>14.364233881184049</v>
      </c>
      <c r="U89" s="85" t="str">
        <f t="shared" si="25"/>
        <v>Verificata</v>
      </c>
      <c r="V89" s="85">
        <f t="shared" si="33"/>
        <v>0.9646103745775007</v>
      </c>
      <c r="W89" s="85">
        <f t="shared" si="34"/>
        <v>1.7481386814717077</v>
      </c>
      <c r="X89" s="85">
        <f t="shared" si="35"/>
        <v>9.169983052720417</v>
      </c>
      <c r="Y89" s="85">
        <v>5</v>
      </c>
      <c r="Z89" s="85">
        <f t="shared" si="36"/>
        <v>14.169983052720417</v>
      </c>
      <c r="AA89" s="85">
        <v>40</v>
      </c>
      <c r="AB89" s="85" t="str">
        <f t="shared" si="37"/>
        <v>Verificata</v>
      </c>
    </row>
    <row r="90" spans="1:28" ht="12.75">
      <c r="A90" s="79" t="s">
        <v>240</v>
      </c>
      <c r="B90" s="80">
        <v>3.5</v>
      </c>
      <c r="C90" s="80">
        <v>20</v>
      </c>
      <c r="D90" s="80">
        <v>30</v>
      </c>
      <c r="E90" s="81">
        <f t="shared" si="26"/>
        <v>600</v>
      </c>
      <c r="F90" s="86">
        <f t="shared" si="27"/>
        <v>3000</v>
      </c>
      <c r="G90" s="82">
        <v>40</v>
      </c>
      <c r="H90" s="82">
        <f t="shared" si="28"/>
        <v>22.666666666666668</v>
      </c>
      <c r="I90" s="80">
        <v>-587.734</v>
      </c>
      <c r="J90" s="80">
        <v>-8.6937</v>
      </c>
      <c r="K90" s="83">
        <f t="shared" si="29"/>
        <v>1.479189565347589</v>
      </c>
      <c r="L90" s="84">
        <f t="shared" si="38"/>
        <v>5</v>
      </c>
      <c r="M90" s="84">
        <f t="shared" si="39"/>
        <v>15</v>
      </c>
      <c r="N90" s="81" t="str">
        <f t="shared" si="30"/>
        <v>Piccola</v>
      </c>
      <c r="O90" s="85">
        <f t="shared" si="40"/>
        <v>9.795566666666668</v>
      </c>
      <c r="P90" s="85">
        <f t="shared" si="41"/>
        <v>-2.8978999999999995</v>
      </c>
      <c r="Q90" s="85">
        <f t="shared" si="31"/>
        <v>6.897666666666668</v>
      </c>
      <c r="R90" s="85" t="str">
        <f t="shared" si="32"/>
        <v>Verificata</v>
      </c>
      <c r="S90" s="85">
        <f t="shared" si="42"/>
        <v>13.520810434652411</v>
      </c>
      <c r="T90" s="85">
        <f t="shared" si="43"/>
        <v>14.489614678069389</v>
      </c>
      <c r="U90" s="85" t="str">
        <f t="shared" si="25"/>
        <v>Verificata</v>
      </c>
      <c r="V90" s="85">
        <f t="shared" si="33"/>
        <v>0.9627987404025012</v>
      </c>
      <c r="W90" s="85">
        <f t="shared" si="34"/>
        <v>1.7490043936401158</v>
      </c>
      <c r="X90" s="85">
        <f t="shared" si="35"/>
        <v>9.415266079960354</v>
      </c>
      <c r="Y90" s="85">
        <v>5</v>
      </c>
      <c r="Z90" s="85">
        <f t="shared" si="36"/>
        <v>14.415266079960354</v>
      </c>
      <c r="AA90" s="85">
        <v>40</v>
      </c>
      <c r="AB90" s="85" t="str">
        <f t="shared" si="37"/>
        <v>Verificata</v>
      </c>
    </row>
    <row r="91" spans="1:28" ht="12.75">
      <c r="A91" s="79" t="s">
        <v>241</v>
      </c>
      <c r="B91" s="80">
        <v>3.5</v>
      </c>
      <c r="C91" s="80">
        <v>20</v>
      </c>
      <c r="D91" s="80">
        <v>30</v>
      </c>
      <c r="E91" s="81">
        <f t="shared" si="26"/>
        <v>600</v>
      </c>
      <c r="F91" s="86">
        <f t="shared" si="27"/>
        <v>3000</v>
      </c>
      <c r="G91" s="82">
        <v>40</v>
      </c>
      <c r="H91" s="82">
        <f t="shared" si="28"/>
        <v>22.666666666666668</v>
      </c>
      <c r="I91" s="80">
        <v>-437.3</v>
      </c>
      <c r="J91" s="80">
        <v>11.3107</v>
      </c>
      <c r="K91" s="83">
        <f t="shared" si="29"/>
        <v>2.5864852504001834</v>
      </c>
      <c r="L91" s="84">
        <f t="shared" si="38"/>
        <v>5</v>
      </c>
      <c r="M91" s="84">
        <f t="shared" si="39"/>
        <v>15</v>
      </c>
      <c r="N91" s="81" t="str">
        <f t="shared" si="30"/>
        <v>Piccola</v>
      </c>
      <c r="O91" s="85">
        <f t="shared" si="40"/>
        <v>7.288333333333333</v>
      </c>
      <c r="P91" s="85">
        <f t="shared" si="41"/>
        <v>3.7702333333333335</v>
      </c>
      <c r="Q91" s="85">
        <f t="shared" si="31"/>
        <v>11.058566666666668</v>
      </c>
      <c r="R91" s="85" t="str">
        <f t="shared" si="32"/>
        <v>Verificata</v>
      </c>
      <c r="S91" s="85">
        <f t="shared" si="42"/>
        <v>12.413514749599816</v>
      </c>
      <c r="T91" s="85">
        <f t="shared" si="43"/>
        <v>11.742578118043953</v>
      </c>
      <c r="U91" s="85" t="str">
        <f t="shared" si="25"/>
        <v>Verificata</v>
      </c>
      <c r="V91" s="85">
        <f t="shared" si="33"/>
        <v>0.9521363188378689</v>
      </c>
      <c r="W91" s="85">
        <f t="shared" si="34"/>
        <v>1.754185583617011</v>
      </c>
      <c r="X91" s="85">
        <f t="shared" si="35"/>
        <v>10.771089930234412</v>
      </c>
      <c r="Y91" s="85">
        <v>5</v>
      </c>
      <c r="Z91" s="85">
        <f t="shared" si="36"/>
        <v>15.771089930234412</v>
      </c>
      <c r="AA91" s="85">
        <v>40</v>
      </c>
      <c r="AB91" s="85" t="str">
        <f t="shared" si="37"/>
        <v>Verificata</v>
      </c>
    </row>
    <row r="92" spans="1:28" ht="12.75">
      <c r="A92" s="79" t="s">
        <v>242</v>
      </c>
      <c r="B92" s="80">
        <v>3.5</v>
      </c>
      <c r="C92" s="80">
        <v>20</v>
      </c>
      <c r="D92" s="80">
        <v>30</v>
      </c>
      <c r="E92" s="81">
        <f t="shared" si="26"/>
        <v>600</v>
      </c>
      <c r="F92" s="86">
        <f t="shared" si="27"/>
        <v>3000</v>
      </c>
      <c r="G92" s="82">
        <v>40</v>
      </c>
      <c r="H92" s="82">
        <f t="shared" si="28"/>
        <v>22.666666666666668</v>
      </c>
      <c r="I92" s="80">
        <v>-437.6</v>
      </c>
      <c r="J92" s="80">
        <v>10.8254</v>
      </c>
      <c r="K92" s="83">
        <f t="shared" si="29"/>
        <v>2.4738117001828153</v>
      </c>
      <c r="L92" s="84">
        <f t="shared" si="38"/>
        <v>5</v>
      </c>
      <c r="M92" s="84">
        <f t="shared" si="39"/>
        <v>15</v>
      </c>
      <c r="N92" s="81" t="str">
        <f t="shared" si="30"/>
        <v>Piccola</v>
      </c>
      <c r="O92" s="85">
        <f t="shared" si="40"/>
        <v>7.293333333333333</v>
      </c>
      <c r="P92" s="85">
        <f t="shared" si="41"/>
        <v>3.6084666666666667</v>
      </c>
      <c r="Q92" s="85">
        <f t="shared" si="31"/>
        <v>10.9018</v>
      </c>
      <c r="R92" s="85" t="str">
        <f t="shared" si="32"/>
        <v>Verificata</v>
      </c>
      <c r="S92" s="85">
        <f t="shared" si="42"/>
        <v>12.526188299817186</v>
      </c>
      <c r="T92" s="85">
        <f t="shared" si="43"/>
        <v>11.64493644637256</v>
      </c>
      <c r="U92" s="85" t="str">
        <f t="shared" si="25"/>
        <v>Verificata</v>
      </c>
      <c r="V92" s="85">
        <f t="shared" si="33"/>
        <v>0.9540956996150542</v>
      </c>
      <c r="W92" s="85">
        <f t="shared" si="34"/>
        <v>1.753222350090337</v>
      </c>
      <c r="X92" s="85">
        <f t="shared" si="35"/>
        <v>10.531696793697398</v>
      </c>
      <c r="Y92" s="85">
        <v>5</v>
      </c>
      <c r="Z92" s="85">
        <f t="shared" si="36"/>
        <v>15.531696793697398</v>
      </c>
      <c r="AA92" s="85">
        <v>40</v>
      </c>
      <c r="AB92" s="85" t="str">
        <f t="shared" si="37"/>
        <v>Verificata</v>
      </c>
    </row>
    <row r="93" spans="1:28" ht="12.75">
      <c r="A93" s="79" t="s">
        <v>243</v>
      </c>
      <c r="B93" s="80">
        <v>3.5</v>
      </c>
      <c r="C93" s="80">
        <v>20</v>
      </c>
      <c r="D93" s="80">
        <v>30</v>
      </c>
      <c r="E93" s="81">
        <f t="shared" si="26"/>
        <v>600</v>
      </c>
      <c r="F93" s="86">
        <f t="shared" si="27"/>
        <v>3000</v>
      </c>
      <c r="G93" s="82">
        <v>40</v>
      </c>
      <c r="H93" s="82">
        <f t="shared" si="28"/>
        <v>22.666666666666668</v>
      </c>
      <c r="I93" s="80">
        <v>-438.384</v>
      </c>
      <c r="J93" s="80">
        <v>-11.8347</v>
      </c>
      <c r="K93" s="83">
        <f t="shared" si="29"/>
        <v>2.6996195116610093</v>
      </c>
      <c r="L93" s="84">
        <f t="shared" si="38"/>
        <v>5</v>
      </c>
      <c r="M93" s="84">
        <f t="shared" si="39"/>
        <v>15</v>
      </c>
      <c r="N93" s="81" t="str">
        <f t="shared" si="30"/>
        <v>Piccola</v>
      </c>
      <c r="O93" s="85">
        <f t="shared" si="40"/>
        <v>7.3064</v>
      </c>
      <c r="P93" s="85">
        <f t="shared" si="41"/>
        <v>-3.9448999999999996</v>
      </c>
      <c r="Q93" s="85">
        <f t="shared" si="31"/>
        <v>3.3615000000000004</v>
      </c>
      <c r="R93" s="85" t="str">
        <f t="shared" si="32"/>
        <v>Verificata</v>
      </c>
      <c r="S93" s="85">
        <f t="shared" si="42"/>
        <v>12.300380488338991</v>
      </c>
      <c r="T93" s="85">
        <f t="shared" si="43"/>
        <v>11.879957708506033</v>
      </c>
      <c r="U93" s="85" t="str">
        <f t="shared" si="25"/>
        <v>Verificata</v>
      </c>
      <c r="V93" s="85">
        <f t="shared" si="33"/>
        <v>0.9500297042620865</v>
      </c>
      <c r="W93" s="85">
        <f t="shared" si="34"/>
        <v>1.7552268303862821</v>
      </c>
      <c r="X93" s="85">
        <f t="shared" si="35"/>
        <v>11.024305717310707</v>
      </c>
      <c r="Y93" s="85">
        <v>5</v>
      </c>
      <c r="Z93" s="85">
        <f t="shared" si="36"/>
        <v>16.024305717310707</v>
      </c>
      <c r="AA93" s="85">
        <v>40</v>
      </c>
      <c r="AB93" s="85" t="str">
        <f t="shared" si="37"/>
        <v>Verificata</v>
      </c>
    </row>
    <row r="94" spans="1:28" ht="12.75">
      <c r="A94" s="79" t="s">
        <v>244</v>
      </c>
      <c r="B94" s="80">
        <v>3.5</v>
      </c>
      <c r="C94" s="80">
        <v>20</v>
      </c>
      <c r="D94" s="80">
        <v>30</v>
      </c>
      <c r="E94" s="81">
        <f t="shared" si="26"/>
        <v>600</v>
      </c>
      <c r="F94" s="86">
        <f t="shared" si="27"/>
        <v>3000</v>
      </c>
      <c r="G94" s="82">
        <v>40</v>
      </c>
      <c r="H94" s="82">
        <f t="shared" si="28"/>
        <v>22.666666666666668</v>
      </c>
      <c r="I94" s="80">
        <v>-439.629</v>
      </c>
      <c r="J94" s="80">
        <v>-12.3282</v>
      </c>
      <c r="K94" s="83">
        <f t="shared" si="29"/>
        <v>2.804228110520462</v>
      </c>
      <c r="L94" s="84">
        <f t="shared" si="38"/>
        <v>5</v>
      </c>
      <c r="M94" s="84">
        <f t="shared" si="39"/>
        <v>15</v>
      </c>
      <c r="N94" s="81" t="str">
        <f t="shared" si="30"/>
        <v>Piccola</v>
      </c>
      <c r="O94" s="85">
        <f t="shared" si="40"/>
        <v>7.32715</v>
      </c>
      <c r="P94" s="85">
        <f t="shared" si="41"/>
        <v>-4.1094</v>
      </c>
      <c r="Q94" s="85">
        <f t="shared" si="31"/>
        <v>3.2177499999999997</v>
      </c>
      <c r="R94" s="85" t="str">
        <f t="shared" si="32"/>
        <v>Verificata</v>
      </c>
      <c r="S94" s="85">
        <f t="shared" si="42"/>
        <v>12.195771889479538</v>
      </c>
      <c r="T94" s="85">
        <f t="shared" si="43"/>
        <v>12.015885614129326</v>
      </c>
      <c r="U94" s="85" t="str">
        <f t="shared" si="25"/>
        <v>Verificata</v>
      </c>
      <c r="V94" s="85">
        <f t="shared" si="33"/>
        <v>0.9480542135321466</v>
      </c>
      <c r="W94" s="85">
        <f t="shared" si="34"/>
        <v>1.7562085925131885</v>
      </c>
      <c r="X94" s="85">
        <f t="shared" si="35"/>
        <v>11.258105288520914</v>
      </c>
      <c r="Y94" s="85">
        <v>5</v>
      </c>
      <c r="Z94" s="85">
        <f t="shared" si="36"/>
        <v>16.258105288520916</v>
      </c>
      <c r="AA94" s="85">
        <v>40</v>
      </c>
      <c r="AB94" s="85" t="str">
        <f t="shared" si="37"/>
        <v>Verificata</v>
      </c>
    </row>
    <row r="95" spans="1:28" ht="12.75">
      <c r="A95" s="79" t="s">
        <v>245</v>
      </c>
      <c r="B95" s="80">
        <v>3.5</v>
      </c>
      <c r="C95" s="80">
        <v>20</v>
      </c>
      <c r="D95" s="80">
        <v>30</v>
      </c>
      <c r="E95" s="81">
        <f t="shared" si="26"/>
        <v>600</v>
      </c>
      <c r="F95" s="86">
        <f t="shared" si="27"/>
        <v>3000</v>
      </c>
      <c r="G95" s="82">
        <v>40</v>
      </c>
      <c r="H95" s="82">
        <f t="shared" si="28"/>
        <v>22.666666666666668</v>
      </c>
      <c r="I95" s="80">
        <v>-289.268</v>
      </c>
      <c r="J95" s="80">
        <v>11.1169</v>
      </c>
      <c r="K95" s="83">
        <f t="shared" si="29"/>
        <v>3.8431143437919157</v>
      </c>
      <c r="L95" s="84">
        <f t="shared" si="38"/>
        <v>5</v>
      </c>
      <c r="M95" s="84">
        <f t="shared" si="39"/>
        <v>15</v>
      </c>
      <c r="N95" s="81" t="str">
        <f t="shared" si="30"/>
        <v>Piccola</v>
      </c>
      <c r="O95" s="85">
        <f t="shared" si="40"/>
        <v>4.821133333333333</v>
      </c>
      <c r="P95" s="85">
        <f t="shared" si="41"/>
        <v>3.705633333333333</v>
      </c>
      <c r="Q95" s="85">
        <f t="shared" si="31"/>
        <v>8.526766666666667</v>
      </c>
      <c r="R95" s="85" t="str">
        <f t="shared" si="32"/>
        <v>Verificata</v>
      </c>
      <c r="S95" s="85">
        <f t="shared" si="42"/>
        <v>11.156885656208084</v>
      </c>
      <c r="T95" s="85">
        <f t="shared" si="43"/>
        <v>8.642435679441933</v>
      </c>
      <c r="U95" s="85" t="str">
        <f t="shared" si="25"/>
        <v>Verificata</v>
      </c>
      <c r="V95" s="85">
        <f t="shared" si="33"/>
        <v>0.952917813167969</v>
      </c>
      <c r="W95" s="85">
        <f t="shared" si="34"/>
        <v>1.7538007961372677</v>
      </c>
      <c r="X95" s="85">
        <f t="shared" si="35"/>
        <v>10.676071779503266</v>
      </c>
      <c r="Y95" s="85">
        <v>5</v>
      </c>
      <c r="Z95" s="85">
        <f t="shared" si="36"/>
        <v>15.676071779503266</v>
      </c>
      <c r="AA95" s="85">
        <v>40</v>
      </c>
      <c r="AB95" s="85" t="str">
        <f t="shared" si="37"/>
        <v>Verificata</v>
      </c>
    </row>
    <row r="96" spans="1:28" ht="12.75">
      <c r="A96" s="79" t="s">
        <v>246</v>
      </c>
      <c r="B96" s="80">
        <v>3.5</v>
      </c>
      <c r="C96" s="80">
        <v>20</v>
      </c>
      <c r="D96" s="80">
        <v>30</v>
      </c>
      <c r="E96" s="81">
        <f t="shared" si="26"/>
        <v>600</v>
      </c>
      <c r="F96" s="86">
        <f t="shared" si="27"/>
        <v>3000</v>
      </c>
      <c r="G96" s="82">
        <v>40</v>
      </c>
      <c r="H96" s="82">
        <f t="shared" si="28"/>
        <v>22.666666666666668</v>
      </c>
      <c r="I96" s="80">
        <v>-289.487</v>
      </c>
      <c r="J96" s="80">
        <v>10.796</v>
      </c>
      <c r="K96" s="83">
        <f t="shared" si="29"/>
        <v>3.7293557223640432</v>
      </c>
      <c r="L96" s="84">
        <f t="shared" si="38"/>
        <v>5</v>
      </c>
      <c r="M96" s="84">
        <f t="shared" si="39"/>
        <v>15</v>
      </c>
      <c r="N96" s="81" t="str">
        <f t="shared" si="30"/>
        <v>Piccola</v>
      </c>
      <c r="O96" s="85">
        <f t="shared" si="40"/>
        <v>4.824783333333334</v>
      </c>
      <c r="P96" s="85">
        <f t="shared" si="41"/>
        <v>3.5986666666666665</v>
      </c>
      <c r="Q96" s="85">
        <f t="shared" si="31"/>
        <v>8.42345</v>
      </c>
      <c r="R96" s="85" t="str">
        <f t="shared" si="32"/>
        <v>Verificata</v>
      </c>
      <c r="S96" s="85">
        <f t="shared" si="42"/>
        <v>11.270644277635956</v>
      </c>
      <c r="T96" s="85">
        <f t="shared" si="43"/>
        <v>8.56168150547884</v>
      </c>
      <c r="U96" s="85" t="str">
        <f t="shared" si="25"/>
        <v>Verificata</v>
      </c>
      <c r="V96" s="85">
        <f t="shared" si="33"/>
        <v>0.9542146601299428</v>
      </c>
      <c r="W96" s="85">
        <f t="shared" si="34"/>
        <v>1.7531640310856325</v>
      </c>
      <c r="X96" s="85">
        <f t="shared" si="35"/>
        <v>10.517036046079177</v>
      </c>
      <c r="Y96" s="85">
        <v>5</v>
      </c>
      <c r="Z96" s="85">
        <f t="shared" si="36"/>
        <v>15.517036046079177</v>
      </c>
      <c r="AA96" s="85">
        <v>40</v>
      </c>
      <c r="AB96" s="85" t="str">
        <f t="shared" si="37"/>
        <v>Verificata</v>
      </c>
    </row>
    <row r="97" spans="1:28" ht="12.75">
      <c r="A97" s="79" t="s">
        <v>247</v>
      </c>
      <c r="B97" s="80">
        <v>3.5</v>
      </c>
      <c r="C97" s="80">
        <v>20</v>
      </c>
      <c r="D97" s="80">
        <v>30</v>
      </c>
      <c r="E97" s="81">
        <f t="shared" si="26"/>
        <v>600</v>
      </c>
      <c r="F97" s="86">
        <f t="shared" si="27"/>
        <v>3000</v>
      </c>
      <c r="G97" s="82">
        <v>40</v>
      </c>
      <c r="H97" s="82">
        <f t="shared" si="28"/>
        <v>22.666666666666668</v>
      </c>
      <c r="I97" s="80">
        <v>-289.764</v>
      </c>
      <c r="J97" s="80">
        <v>-11.5152</v>
      </c>
      <c r="K97" s="83">
        <f t="shared" si="29"/>
        <v>3.9739926284838694</v>
      </c>
      <c r="L97" s="84">
        <f t="shared" si="38"/>
        <v>5</v>
      </c>
      <c r="M97" s="84">
        <f t="shared" si="39"/>
        <v>15</v>
      </c>
      <c r="N97" s="81" t="str">
        <f t="shared" si="30"/>
        <v>Piccola</v>
      </c>
      <c r="O97" s="85">
        <f t="shared" si="40"/>
        <v>4.829400000000001</v>
      </c>
      <c r="P97" s="85">
        <f t="shared" si="41"/>
        <v>-3.8384</v>
      </c>
      <c r="Q97" s="85">
        <f t="shared" si="31"/>
        <v>0.9910000000000005</v>
      </c>
      <c r="R97" s="85" t="str">
        <f t="shared" si="32"/>
        <v>Verificata</v>
      </c>
      <c r="S97" s="85">
        <f t="shared" si="42"/>
        <v>11.02600737151613</v>
      </c>
      <c r="T97" s="85">
        <f t="shared" si="43"/>
        <v>8.760015910157938</v>
      </c>
      <c r="U97" s="85" t="str">
        <f t="shared" si="25"/>
        <v>Verificata</v>
      </c>
      <c r="V97" s="85">
        <f t="shared" si="33"/>
        <v>0.9513130657141697</v>
      </c>
      <c r="W97" s="85">
        <f t="shared" si="34"/>
        <v>1.7545918007820482</v>
      </c>
      <c r="X97" s="85">
        <f t="shared" si="35"/>
        <v>10.870542313834722</v>
      </c>
      <c r="Y97" s="85">
        <v>5</v>
      </c>
      <c r="Z97" s="85">
        <f t="shared" si="36"/>
        <v>15.870542313834722</v>
      </c>
      <c r="AA97" s="85">
        <v>40</v>
      </c>
      <c r="AB97" s="85" t="str">
        <f t="shared" si="37"/>
        <v>Verificata</v>
      </c>
    </row>
    <row r="98" spans="1:28" ht="12.75">
      <c r="A98" s="79" t="s">
        <v>248</v>
      </c>
      <c r="B98" s="80">
        <v>3.5</v>
      </c>
      <c r="C98" s="80">
        <v>20</v>
      </c>
      <c r="D98" s="80">
        <v>30</v>
      </c>
      <c r="E98" s="81">
        <f t="shared" si="26"/>
        <v>600</v>
      </c>
      <c r="F98" s="86">
        <f t="shared" si="27"/>
        <v>3000</v>
      </c>
      <c r="G98" s="82">
        <v>40</v>
      </c>
      <c r="H98" s="82">
        <f t="shared" si="28"/>
        <v>22.666666666666668</v>
      </c>
      <c r="I98" s="80">
        <v>-290.274</v>
      </c>
      <c r="J98" s="80">
        <v>-11.8499</v>
      </c>
      <c r="K98" s="83">
        <f t="shared" si="29"/>
        <v>4.082315329654051</v>
      </c>
      <c r="L98" s="84">
        <f t="shared" si="38"/>
        <v>5</v>
      </c>
      <c r="M98" s="84">
        <f t="shared" si="39"/>
        <v>15</v>
      </c>
      <c r="N98" s="81" t="str">
        <f t="shared" si="30"/>
        <v>Piccola</v>
      </c>
      <c r="O98" s="85">
        <f t="shared" si="40"/>
        <v>4.837899999999999</v>
      </c>
      <c r="P98" s="85">
        <f t="shared" si="41"/>
        <v>-3.9499666666666666</v>
      </c>
      <c r="Q98" s="85">
        <f t="shared" si="31"/>
        <v>0.8879333333333328</v>
      </c>
      <c r="R98" s="85" t="str">
        <f t="shared" si="32"/>
        <v>Verificata</v>
      </c>
      <c r="S98" s="85">
        <f t="shared" si="42"/>
        <v>10.917684670345949</v>
      </c>
      <c r="T98" s="85">
        <f t="shared" si="43"/>
        <v>8.862501796082194</v>
      </c>
      <c r="U98" s="85" t="str">
        <f t="shared" si="25"/>
        <v>Verificata</v>
      </c>
      <c r="V98" s="85">
        <f t="shared" si="33"/>
        <v>0.9499687354733948</v>
      </c>
      <c r="W98" s="85">
        <f t="shared" si="34"/>
        <v>1.7552570529001343</v>
      </c>
      <c r="X98" s="85">
        <f t="shared" si="35"/>
        <v>11.031572971864657</v>
      </c>
      <c r="Y98" s="85">
        <v>5</v>
      </c>
      <c r="Z98" s="85">
        <f t="shared" si="36"/>
        <v>16.031572971864655</v>
      </c>
      <c r="AA98" s="85">
        <v>40</v>
      </c>
      <c r="AB98" s="85" t="str">
        <f t="shared" si="37"/>
        <v>Verificata</v>
      </c>
    </row>
    <row r="99" spans="1:28" ht="12.75">
      <c r="A99" s="79" t="s">
        <v>249</v>
      </c>
      <c r="B99" s="80">
        <v>3.5</v>
      </c>
      <c r="C99" s="80">
        <v>20</v>
      </c>
      <c r="D99" s="80">
        <v>30</v>
      </c>
      <c r="E99" s="81">
        <f t="shared" si="26"/>
        <v>600</v>
      </c>
      <c r="F99" s="86">
        <f t="shared" si="27"/>
        <v>3000</v>
      </c>
      <c r="G99" s="82">
        <v>40</v>
      </c>
      <c r="H99" s="82">
        <f t="shared" si="28"/>
        <v>22.666666666666668</v>
      </c>
      <c r="I99" s="80">
        <v>-140.841</v>
      </c>
      <c r="J99" s="80">
        <v>13.0855</v>
      </c>
      <c r="K99" s="83">
        <f t="shared" si="29"/>
        <v>9.290973509134414</v>
      </c>
      <c r="L99" s="84">
        <f t="shared" si="38"/>
        <v>5</v>
      </c>
      <c r="M99" s="84">
        <f t="shared" si="39"/>
        <v>15</v>
      </c>
      <c r="N99" s="81" t="str">
        <f t="shared" si="30"/>
        <v>Media</v>
      </c>
      <c r="O99" s="85">
        <f t="shared" si="40"/>
        <v>2.34735</v>
      </c>
      <c r="P99" s="85">
        <f t="shared" si="41"/>
        <v>4.361833333333333</v>
      </c>
      <c r="Q99" s="85">
        <f t="shared" si="31"/>
        <v>6.709183333333334</v>
      </c>
      <c r="R99" s="85" t="str">
        <f t="shared" si="32"/>
        <v>Verificata</v>
      </c>
      <c r="S99" s="85">
        <f t="shared" si="42"/>
        <v>5.709026490865586</v>
      </c>
      <c r="T99" s="85">
        <f t="shared" si="43"/>
        <v>8.2232934240391</v>
      </c>
      <c r="U99" s="85" t="str">
        <f t="shared" si="25"/>
        <v>Verificata</v>
      </c>
      <c r="V99" s="85">
        <f t="shared" si="33"/>
        <v>0.9450386520808701</v>
      </c>
      <c r="W99" s="85">
        <f t="shared" si="34"/>
        <v>1.757717232956485</v>
      </c>
      <c r="X99" s="85">
        <f t="shared" si="35"/>
        <v>11.60869882852106</v>
      </c>
      <c r="Y99" s="85">
        <v>5</v>
      </c>
      <c r="Z99" s="85">
        <f t="shared" si="36"/>
        <v>16.60869882852106</v>
      </c>
      <c r="AA99" s="85">
        <v>40</v>
      </c>
      <c r="AB99" s="85" t="str">
        <f t="shared" si="37"/>
        <v>Verificata</v>
      </c>
    </row>
    <row r="100" spans="1:28" ht="12.75">
      <c r="A100" s="79" t="s">
        <v>250</v>
      </c>
      <c r="B100" s="80">
        <v>3.5</v>
      </c>
      <c r="C100" s="80">
        <v>20</v>
      </c>
      <c r="D100" s="80">
        <v>30</v>
      </c>
      <c r="E100" s="81">
        <f t="shared" si="26"/>
        <v>600</v>
      </c>
      <c r="F100" s="86">
        <f t="shared" si="27"/>
        <v>3000</v>
      </c>
      <c r="G100" s="82">
        <v>40</v>
      </c>
      <c r="H100" s="82">
        <f t="shared" si="28"/>
        <v>22.666666666666668</v>
      </c>
      <c r="I100" s="80">
        <v>-140.93</v>
      </c>
      <c r="J100" s="80">
        <v>13.0082</v>
      </c>
      <c r="K100" s="83">
        <f t="shared" si="29"/>
        <v>9.230256155538209</v>
      </c>
      <c r="L100" s="84">
        <f t="shared" si="38"/>
        <v>5</v>
      </c>
      <c r="M100" s="84">
        <f t="shared" si="39"/>
        <v>15</v>
      </c>
      <c r="N100" s="81" t="str">
        <f t="shared" si="30"/>
        <v>Media</v>
      </c>
      <c r="O100" s="85">
        <f t="shared" si="40"/>
        <v>2.3488333333333338</v>
      </c>
      <c r="P100" s="85">
        <f t="shared" si="41"/>
        <v>4.3360666666666665</v>
      </c>
      <c r="Q100" s="85">
        <f t="shared" si="31"/>
        <v>6.684900000000001</v>
      </c>
      <c r="R100" s="85" t="str">
        <f t="shared" si="32"/>
        <v>Verificata</v>
      </c>
      <c r="S100" s="85">
        <f t="shared" si="42"/>
        <v>5.769743844461791</v>
      </c>
      <c r="T100" s="85">
        <f t="shared" si="43"/>
        <v>8.14189813846904</v>
      </c>
      <c r="U100" s="85" t="str">
        <f t="shared" si="25"/>
        <v>Verificata</v>
      </c>
      <c r="V100" s="85">
        <f t="shared" si="33"/>
        <v>0.9453455805304186</v>
      </c>
      <c r="W100" s="85">
        <f t="shared" si="34"/>
        <v>1.7575631273519354</v>
      </c>
      <c r="X100" s="85">
        <f t="shared" si="35"/>
        <v>11.573345229010041</v>
      </c>
      <c r="Y100" s="85">
        <v>5</v>
      </c>
      <c r="Z100" s="85">
        <f t="shared" si="36"/>
        <v>16.57334522901004</v>
      </c>
      <c r="AA100" s="85">
        <v>40</v>
      </c>
      <c r="AB100" s="85" t="str">
        <f t="shared" si="37"/>
        <v>Verificata</v>
      </c>
    </row>
    <row r="101" spans="1:28" ht="12.75">
      <c r="A101" s="79" t="s">
        <v>251</v>
      </c>
      <c r="B101" s="80">
        <v>3.5</v>
      </c>
      <c r="C101" s="80">
        <v>20</v>
      </c>
      <c r="D101" s="80">
        <v>30</v>
      </c>
      <c r="E101" s="81">
        <f t="shared" si="26"/>
        <v>600</v>
      </c>
      <c r="F101" s="86">
        <f t="shared" si="27"/>
        <v>3000</v>
      </c>
      <c r="G101" s="82">
        <v>40</v>
      </c>
      <c r="H101" s="82">
        <f t="shared" si="28"/>
        <v>22.666666666666668</v>
      </c>
      <c r="I101" s="80">
        <v>-140.966</v>
      </c>
      <c r="J101" s="80">
        <v>-13.3092</v>
      </c>
      <c r="K101" s="83">
        <f t="shared" si="29"/>
        <v>9.44142559198672</v>
      </c>
      <c r="L101" s="84">
        <f t="shared" si="38"/>
        <v>5</v>
      </c>
      <c r="M101" s="84">
        <f t="shared" si="39"/>
        <v>15</v>
      </c>
      <c r="N101" s="81" t="str">
        <f t="shared" si="30"/>
        <v>Media</v>
      </c>
      <c r="O101" s="85">
        <f t="shared" si="40"/>
        <v>2.3494333333333333</v>
      </c>
      <c r="P101" s="85">
        <f t="shared" si="41"/>
        <v>-4.4364</v>
      </c>
      <c r="Q101" s="85">
        <f t="shared" si="31"/>
        <v>-2.0869666666666666</v>
      </c>
      <c r="R101" s="85" t="str">
        <f t="shared" si="32"/>
        <v>Verificata</v>
      </c>
      <c r="S101" s="85">
        <f t="shared" si="42"/>
        <v>5.55857440801328</v>
      </c>
      <c r="T101" s="85">
        <f t="shared" si="43"/>
        <v>8.453366496079907</v>
      </c>
      <c r="U101" s="85" t="str">
        <f t="shared" si="25"/>
        <v>Verificata</v>
      </c>
      <c r="V101" s="85">
        <f t="shared" si="33"/>
        <v>0.9441515476532168</v>
      </c>
      <c r="W101" s="85">
        <f t="shared" si="34"/>
        <v>1.7581633466444653</v>
      </c>
      <c r="X101" s="85">
        <f t="shared" si="35"/>
        <v>11.710476587823704</v>
      </c>
      <c r="Y101" s="85">
        <v>5</v>
      </c>
      <c r="Z101" s="85">
        <f t="shared" si="36"/>
        <v>16.710476587823706</v>
      </c>
      <c r="AA101" s="85">
        <v>40</v>
      </c>
      <c r="AB101" s="85" t="str">
        <f t="shared" si="37"/>
        <v>Verificata</v>
      </c>
    </row>
    <row r="102" spans="1:28" ht="12.75">
      <c r="A102" s="79" t="s">
        <v>252</v>
      </c>
      <c r="B102" s="80">
        <v>3.5</v>
      </c>
      <c r="C102" s="80">
        <v>20</v>
      </c>
      <c r="D102" s="80">
        <v>30</v>
      </c>
      <c r="E102" s="81">
        <f t="shared" si="26"/>
        <v>600</v>
      </c>
      <c r="F102" s="86">
        <f t="shared" si="27"/>
        <v>3000</v>
      </c>
      <c r="G102" s="82">
        <v>40</v>
      </c>
      <c r="H102" s="82">
        <f t="shared" si="28"/>
        <v>22.666666666666668</v>
      </c>
      <c r="I102" s="80">
        <v>-141.063</v>
      </c>
      <c r="J102" s="80">
        <v>-13.3865</v>
      </c>
      <c r="K102" s="83">
        <f t="shared" si="29"/>
        <v>9.48973153839065</v>
      </c>
      <c r="L102" s="84">
        <f t="shared" si="38"/>
        <v>5</v>
      </c>
      <c r="M102" s="84">
        <f t="shared" si="39"/>
        <v>15</v>
      </c>
      <c r="N102" s="81" t="str">
        <f t="shared" si="30"/>
        <v>Media</v>
      </c>
      <c r="O102" s="85">
        <f t="shared" si="40"/>
        <v>2.35105</v>
      </c>
      <c r="P102" s="85">
        <f t="shared" si="41"/>
        <v>-4.462166666666667</v>
      </c>
      <c r="Q102" s="85">
        <f t="shared" si="31"/>
        <v>-2.1111166666666668</v>
      </c>
      <c r="R102" s="85" t="str">
        <f t="shared" si="32"/>
        <v>Verificata</v>
      </c>
      <c r="S102" s="85">
        <f t="shared" si="42"/>
        <v>5.51026846160935</v>
      </c>
      <c r="T102" s="85">
        <f t="shared" si="43"/>
        <v>8.533341039116424</v>
      </c>
      <c r="U102" s="85" t="str">
        <f t="shared" si="25"/>
        <v>Verificata</v>
      </c>
      <c r="V102" s="85">
        <f t="shared" si="33"/>
        <v>0.943845393929606</v>
      </c>
      <c r="W102" s="85">
        <f t="shared" si="34"/>
        <v>1.758317551866487</v>
      </c>
      <c r="X102" s="85">
        <f t="shared" si="35"/>
        <v>11.745464731635117</v>
      </c>
      <c r="Y102" s="85">
        <v>5</v>
      </c>
      <c r="Z102" s="85">
        <f t="shared" si="36"/>
        <v>16.745464731635117</v>
      </c>
      <c r="AA102" s="85">
        <v>40</v>
      </c>
      <c r="AB102" s="85" t="str">
        <f t="shared" si="37"/>
        <v>Verificata</v>
      </c>
    </row>
  </sheetData>
  <sheetProtection/>
  <mergeCells count="6">
    <mergeCell ref="O1:R1"/>
    <mergeCell ref="S1:U1"/>
    <mergeCell ref="V1:AB1"/>
    <mergeCell ref="A4:T4"/>
    <mergeCell ref="A53:T53"/>
    <mergeCell ref="A86:T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2"/>
  <sheetViews>
    <sheetView tabSelected="1" zoomScalePageLayoutView="0" workbookViewId="0" topLeftCell="A1">
      <selection activeCell="Q57" sqref="Q57"/>
    </sheetView>
  </sheetViews>
  <sheetFormatPr defaultColWidth="9.140625" defaultRowHeight="12.75"/>
  <cols>
    <col min="1" max="1" width="8.00390625" style="87" customWidth="1"/>
    <col min="2" max="8" width="8.00390625" style="88" customWidth="1"/>
    <col min="9" max="9" width="8.28125" style="88" bestFit="1" customWidth="1"/>
    <col min="10" max="10" width="8.00390625" style="88" customWidth="1"/>
    <col min="11" max="11" width="9.00390625" style="88" customWidth="1"/>
    <col min="12" max="12" width="8.140625" style="88" bestFit="1" customWidth="1"/>
    <col min="13" max="13" width="9.00390625" style="88" customWidth="1"/>
    <col min="14" max="14" width="9.00390625" style="98" customWidth="1"/>
    <col min="15" max="18" width="9.00390625" style="88" customWidth="1"/>
    <col min="19" max="19" width="12.57421875" style="98" bestFit="1" customWidth="1"/>
    <col min="20" max="20" width="9.00390625" style="88" customWidth="1"/>
    <col min="21" max="21" width="9.00390625" style="99" customWidth="1"/>
    <col min="22" max="22" width="9.00390625" style="107" customWidth="1"/>
    <col min="23" max="27" width="9.00390625" style="108" customWidth="1"/>
    <col min="28" max="28" width="9.00390625" style="109" customWidth="1"/>
  </cols>
  <sheetData>
    <row r="1" spans="1:28" ht="12.75">
      <c r="A1" s="73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2"/>
      <c r="O1" s="116" t="s">
        <v>358</v>
      </c>
      <c r="P1" s="116"/>
      <c r="Q1" s="116"/>
      <c r="R1" s="117"/>
      <c r="S1" s="118" t="s">
        <v>359</v>
      </c>
      <c r="T1" s="116"/>
      <c r="U1" s="117"/>
      <c r="V1" s="118" t="s">
        <v>360</v>
      </c>
      <c r="W1" s="116"/>
      <c r="X1" s="116"/>
      <c r="Y1" s="116"/>
      <c r="Z1" s="116"/>
      <c r="AA1" s="116"/>
      <c r="AB1" s="117"/>
    </row>
    <row r="2" spans="1:28" ht="18">
      <c r="A2" s="75" t="s">
        <v>253</v>
      </c>
      <c r="B2" s="76" t="s">
        <v>69</v>
      </c>
      <c r="C2" s="76" t="s">
        <v>254</v>
      </c>
      <c r="D2" s="76" t="s">
        <v>255</v>
      </c>
      <c r="E2" s="76" t="s">
        <v>256</v>
      </c>
      <c r="F2" s="76" t="s">
        <v>257</v>
      </c>
      <c r="G2" s="77" t="s">
        <v>258</v>
      </c>
      <c r="H2" s="77" t="s">
        <v>259</v>
      </c>
      <c r="I2" s="76" t="s">
        <v>260</v>
      </c>
      <c r="J2" s="76" t="s">
        <v>70</v>
      </c>
      <c r="K2" s="76" t="s">
        <v>261</v>
      </c>
      <c r="L2" s="76" t="s">
        <v>262</v>
      </c>
      <c r="M2" s="76" t="s">
        <v>263</v>
      </c>
      <c r="N2" s="93"/>
      <c r="O2" s="77" t="s">
        <v>264</v>
      </c>
      <c r="P2" s="77" t="s">
        <v>265</v>
      </c>
      <c r="Q2" s="77" t="s">
        <v>266</v>
      </c>
      <c r="R2" s="77"/>
      <c r="S2" s="100" t="s">
        <v>267</v>
      </c>
      <c r="T2" s="77" t="s">
        <v>266</v>
      </c>
      <c r="U2" s="101"/>
      <c r="V2" s="102" t="s">
        <v>26</v>
      </c>
      <c r="W2" s="78" t="s">
        <v>55</v>
      </c>
      <c r="X2" s="78" t="s">
        <v>355</v>
      </c>
      <c r="Y2" s="78" t="s">
        <v>356</v>
      </c>
      <c r="Z2" s="78" t="s">
        <v>357</v>
      </c>
      <c r="AA2" s="78" t="s">
        <v>50</v>
      </c>
      <c r="AB2" s="95"/>
    </row>
    <row r="3" spans="1:28" ht="12.75">
      <c r="A3" s="73"/>
      <c r="B3" s="90" t="s">
        <v>76</v>
      </c>
      <c r="C3" s="90" t="s">
        <v>268</v>
      </c>
      <c r="D3" s="90" t="s">
        <v>268</v>
      </c>
      <c r="E3" s="90" t="s">
        <v>269</v>
      </c>
      <c r="F3" s="90" t="s">
        <v>270</v>
      </c>
      <c r="G3" s="78" t="s">
        <v>17</v>
      </c>
      <c r="H3" s="78" t="s">
        <v>17</v>
      </c>
      <c r="I3" s="90" t="s">
        <v>25</v>
      </c>
      <c r="J3" s="90" t="s">
        <v>271</v>
      </c>
      <c r="K3" s="90" t="s">
        <v>268</v>
      </c>
      <c r="L3" s="90" t="s">
        <v>268</v>
      </c>
      <c r="M3" s="90" t="s">
        <v>268</v>
      </c>
      <c r="N3" s="94"/>
      <c r="O3" s="78" t="s">
        <v>23</v>
      </c>
      <c r="P3" s="78" t="s">
        <v>23</v>
      </c>
      <c r="Q3" s="78" t="s">
        <v>23</v>
      </c>
      <c r="R3" s="78"/>
      <c r="S3" s="102" t="s">
        <v>268</v>
      </c>
      <c r="T3" s="78" t="s">
        <v>23</v>
      </c>
      <c r="U3" s="103"/>
      <c r="V3" s="102"/>
      <c r="W3" s="78"/>
      <c r="X3" s="78" t="s">
        <v>268</v>
      </c>
      <c r="Y3" s="78" t="s">
        <v>268</v>
      </c>
      <c r="Z3" s="78" t="s">
        <v>268</v>
      </c>
      <c r="AA3" s="78" t="s">
        <v>268</v>
      </c>
      <c r="AB3" s="95"/>
    </row>
    <row r="4" spans="1:28" ht="12.75">
      <c r="A4" s="113" t="s">
        <v>272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03"/>
      <c r="V4" s="102"/>
      <c r="W4" s="78"/>
      <c r="X4" s="78"/>
      <c r="Y4" s="78"/>
      <c r="Z4" s="78"/>
      <c r="AA4" s="78"/>
      <c r="AB4" s="95"/>
    </row>
    <row r="5" spans="1:28" ht="12.75">
      <c r="A5" s="79" t="s">
        <v>273</v>
      </c>
      <c r="B5" s="80">
        <v>3.5</v>
      </c>
      <c r="C5" s="80">
        <v>25</v>
      </c>
      <c r="D5" s="80">
        <v>35</v>
      </c>
      <c r="E5" s="81">
        <f>C5*D5</f>
        <v>875</v>
      </c>
      <c r="F5" s="81">
        <f>C5*D5^2/6</f>
        <v>5104.166666666667</v>
      </c>
      <c r="G5" s="82">
        <v>40</v>
      </c>
      <c r="H5" s="82">
        <f>0.85*G5/1.5</f>
        <v>22.666666666666668</v>
      </c>
      <c r="I5" s="80">
        <v>-1582.194</v>
      </c>
      <c r="J5" s="80">
        <v>25.5068</v>
      </c>
      <c r="K5" s="83">
        <f>ABS(J5*100/I5)</f>
        <v>1.6121158340886137</v>
      </c>
      <c r="L5" s="81">
        <f aca="true" t="shared" si="0" ref="L5:L52">D5/6</f>
        <v>5.833333333333333</v>
      </c>
      <c r="M5" s="84">
        <f aca="true" t="shared" si="1" ref="M5:M52">D5/2</f>
        <v>17.5</v>
      </c>
      <c r="N5" s="96" t="str">
        <f>IF(K5&lt;=L5,"Piccola",IF(K5&lt;=M5,"Media","Grande"))</f>
        <v>Piccola</v>
      </c>
      <c r="O5" s="85">
        <f aca="true" t="shared" si="2" ref="O5:O52">ABS(I5*10/E5)</f>
        <v>18.082217142857143</v>
      </c>
      <c r="P5" s="85">
        <f aca="true" t="shared" si="3" ref="P5:P52">J5*1000/F5</f>
        <v>4.997250612244898</v>
      </c>
      <c r="Q5" s="85">
        <f>O5+P5</f>
        <v>23.07946775510204</v>
      </c>
      <c r="R5" s="85" t="str">
        <f>IF(Q5&lt;=H5,"Verificata","Non Verificata")</f>
        <v>Non Verificata</v>
      </c>
      <c r="S5" s="104">
        <f>M5-K5</f>
        <v>15.887884165911386</v>
      </c>
      <c r="T5" s="85">
        <f aca="true" t="shared" si="4" ref="T5:T52">2/3*ABS(I5)*1000/(C5*S5*100)</f>
        <v>26.555984144525464</v>
      </c>
      <c r="U5" s="97" t="str">
        <f>IF(T5&lt;=H5,"Verificata","Non Verificata")</f>
        <v>Non Verificata</v>
      </c>
      <c r="V5" s="105">
        <f>M5/(M5+ABS(J5)/15)</f>
        <v>0.9114368132974638</v>
      </c>
      <c r="W5" s="85">
        <f>(2/(V5*(1-V5/3)))^0.5</f>
        <v>1.7753685932540648</v>
      </c>
      <c r="X5" s="85">
        <f>W5*(ABS(J5)*1000/(M5*C5))^0.5</f>
        <v>13.555873035492299</v>
      </c>
      <c r="Y5" s="85">
        <v>5</v>
      </c>
      <c r="Z5" s="85">
        <f>X5+Y5</f>
        <v>18.555873035492297</v>
      </c>
      <c r="AA5" s="85">
        <v>40</v>
      </c>
      <c r="AB5" s="97" t="str">
        <f>IF(AA5&gt;=Z5,"Verificata","Non Verificata")</f>
        <v>Verificata</v>
      </c>
    </row>
    <row r="6" spans="1:28" ht="12.75">
      <c r="A6" s="79" t="s">
        <v>274</v>
      </c>
      <c r="B6" s="80">
        <v>3.5</v>
      </c>
      <c r="C6" s="80">
        <v>25</v>
      </c>
      <c r="D6" s="80">
        <v>35</v>
      </c>
      <c r="E6" s="81">
        <f aca="true" t="shared" si="5" ref="E6:E69">C6*D6</f>
        <v>875</v>
      </c>
      <c r="F6" s="81">
        <f aca="true" t="shared" si="6" ref="F6:F69">C6*D6^2/6</f>
        <v>5104.166666666667</v>
      </c>
      <c r="G6" s="82">
        <v>40</v>
      </c>
      <c r="H6" s="82">
        <f aca="true" t="shared" si="7" ref="H6:H69">0.85*G6/1.5</f>
        <v>22.666666666666668</v>
      </c>
      <c r="I6" s="80">
        <v>-1580.984</v>
      </c>
      <c r="J6" s="80">
        <v>24.9935</v>
      </c>
      <c r="K6" s="83">
        <f aca="true" t="shared" si="8" ref="K6:K69">ABS(J6*100/I6)</f>
        <v>1.5808825389757266</v>
      </c>
      <c r="L6" s="81">
        <f t="shared" si="0"/>
        <v>5.833333333333333</v>
      </c>
      <c r="M6" s="84">
        <f t="shared" si="1"/>
        <v>17.5</v>
      </c>
      <c r="N6" s="96" t="str">
        <f aca="true" t="shared" si="9" ref="N6:N69">IF(K6&lt;=L6,"Piccola",IF(K6&lt;=M6,"Media","Grande"))</f>
        <v>Piccola</v>
      </c>
      <c r="O6" s="85">
        <f t="shared" si="2"/>
        <v>18.06838857142857</v>
      </c>
      <c r="P6" s="85">
        <f t="shared" si="3"/>
        <v>4.896685714285714</v>
      </c>
      <c r="Q6" s="85">
        <f aca="true" t="shared" si="10" ref="Q6:Q69">O6+P6</f>
        <v>22.965074285714284</v>
      </c>
      <c r="R6" s="85" t="str">
        <f aca="true" t="shared" si="11" ref="R6:R69">IF(Q6&lt;=H6,"Verificata","Non Verificata")</f>
        <v>Non Verificata</v>
      </c>
      <c r="S6" s="105">
        <f aca="true" t="shared" si="12" ref="S6:S52">M6-K6</f>
        <v>15.919117461024273</v>
      </c>
      <c r="T6" s="85">
        <f t="shared" si="4"/>
        <v>26.483612195559918</v>
      </c>
      <c r="U6" s="97" t="str">
        <f aca="true" t="shared" si="13" ref="U6:U52">IF(T6&lt;=H6,"Verificata","Non Verificata")</f>
        <v>Non Verificata</v>
      </c>
      <c r="V6" s="105">
        <f aca="true" t="shared" si="14" ref="V6:V69">M6/(M6+ABS(J6)/15)</f>
        <v>0.9130641214497023</v>
      </c>
      <c r="W6" s="85">
        <f aca="true" t="shared" si="15" ref="W6:W69">(2/(V6*(1-V6/3)))^0.5</f>
        <v>1.7744772411825263</v>
      </c>
      <c r="X6" s="85">
        <f aca="true" t="shared" si="16" ref="X6:X69">W6*(ABS(J6)*1000/(M6*C6))^0.5</f>
        <v>13.412043200923321</v>
      </c>
      <c r="Y6" s="85">
        <v>5</v>
      </c>
      <c r="Z6" s="85">
        <f aca="true" t="shared" si="17" ref="Z6:Z69">X6+Y6</f>
        <v>18.41204320092332</v>
      </c>
      <c r="AA6" s="85">
        <v>40</v>
      </c>
      <c r="AB6" s="97" t="str">
        <f aca="true" t="shared" si="18" ref="AB6:AB69">IF(AA6&gt;=Z6,"Verificata","Non Verificata")</f>
        <v>Verificata</v>
      </c>
    </row>
    <row r="7" spans="1:28" ht="12.75">
      <c r="A7" s="79" t="s">
        <v>275</v>
      </c>
      <c r="B7" s="80">
        <v>3.5</v>
      </c>
      <c r="C7" s="80">
        <v>25</v>
      </c>
      <c r="D7" s="80">
        <v>35</v>
      </c>
      <c r="E7" s="81">
        <f t="shared" si="5"/>
        <v>875</v>
      </c>
      <c r="F7" s="81">
        <f t="shared" si="6"/>
        <v>5104.166666666667</v>
      </c>
      <c r="G7" s="82">
        <v>40</v>
      </c>
      <c r="H7" s="82">
        <f t="shared" si="7"/>
        <v>22.666666666666668</v>
      </c>
      <c r="I7" s="80">
        <v>-1598.936</v>
      </c>
      <c r="J7" s="80">
        <v>-3.6579</v>
      </c>
      <c r="K7" s="83">
        <f t="shared" si="8"/>
        <v>0.2287708826369536</v>
      </c>
      <c r="L7" s="81">
        <f t="shared" si="0"/>
        <v>5.833333333333333</v>
      </c>
      <c r="M7" s="84">
        <f t="shared" si="1"/>
        <v>17.5</v>
      </c>
      <c r="N7" s="96" t="str">
        <f t="shared" si="9"/>
        <v>Piccola</v>
      </c>
      <c r="O7" s="85">
        <f t="shared" si="2"/>
        <v>18.273554285714283</v>
      </c>
      <c r="P7" s="85">
        <f t="shared" si="3"/>
        <v>-0.7166497959183673</v>
      </c>
      <c r="Q7" s="85">
        <f t="shared" si="10"/>
        <v>17.556904489795915</v>
      </c>
      <c r="R7" s="85" t="str">
        <f t="shared" si="11"/>
        <v>Verificata</v>
      </c>
      <c r="S7" s="105">
        <f t="shared" si="12"/>
        <v>17.271229117363045</v>
      </c>
      <c r="T7" s="85">
        <f t="shared" si="4"/>
        <v>24.687468994588443</v>
      </c>
      <c r="U7" s="97" t="str">
        <f t="shared" si="13"/>
        <v>Non Verificata</v>
      </c>
      <c r="V7" s="105">
        <f t="shared" si="14"/>
        <v>0.986256654414541</v>
      </c>
      <c r="W7" s="85">
        <f t="shared" si="15"/>
        <v>1.738115341142481</v>
      </c>
      <c r="X7" s="85">
        <f t="shared" si="16"/>
        <v>5.025803198418153</v>
      </c>
      <c r="Y7" s="85">
        <v>5</v>
      </c>
      <c r="Z7" s="85">
        <f t="shared" si="17"/>
        <v>10.025803198418153</v>
      </c>
      <c r="AA7" s="85">
        <v>40</v>
      </c>
      <c r="AB7" s="97" t="str">
        <f t="shared" si="18"/>
        <v>Verificata</v>
      </c>
    </row>
    <row r="8" spans="1:28" ht="12.75">
      <c r="A8" s="79" t="s">
        <v>276</v>
      </c>
      <c r="B8" s="80">
        <v>3.5</v>
      </c>
      <c r="C8" s="80">
        <v>25</v>
      </c>
      <c r="D8" s="80">
        <v>35</v>
      </c>
      <c r="E8" s="81">
        <f t="shared" si="5"/>
        <v>875</v>
      </c>
      <c r="F8" s="81">
        <f t="shared" si="6"/>
        <v>5104.166666666667</v>
      </c>
      <c r="G8" s="82">
        <v>40</v>
      </c>
      <c r="H8" s="82">
        <f t="shared" si="7"/>
        <v>22.666666666666668</v>
      </c>
      <c r="I8" s="80">
        <v>-1603.308</v>
      </c>
      <c r="J8" s="80">
        <v>-4.7547</v>
      </c>
      <c r="K8" s="83">
        <f t="shared" si="8"/>
        <v>0.2965556212530593</v>
      </c>
      <c r="L8" s="81">
        <f t="shared" si="0"/>
        <v>5.833333333333333</v>
      </c>
      <c r="M8" s="84">
        <f t="shared" si="1"/>
        <v>17.5</v>
      </c>
      <c r="N8" s="96" t="str">
        <f t="shared" si="9"/>
        <v>Piccola</v>
      </c>
      <c r="O8" s="85">
        <f t="shared" si="2"/>
        <v>18.32352</v>
      </c>
      <c r="P8" s="85">
        <f t="shared" si="3"/>
        <v>-0.9315330612244898</v>
      </c>
      <c r="Q8" s="85">
        <f t="shared" si="10"/>
        <v>17.39198693877551</v>
      </c>
      <c r="R8" s="85" t="str">
        <f t="shared" si="11"/>
        <v>Verificata</v>
      </c>
      <c r="S8" s="105">
        <f t="shared" si="12"/>
        <v>17.20344437874694</v>
      </c>
      <c r="T8" s="85">
        <f t="shared" si="4"/>
        <v>24.85251154287404</v>
      </c>
      <c r="U8" s="97" t="str">
        <f t="shared" si="13"/>
        <v>Non Verificata</v>
      </c>
      <c r="V8" s="105">
        <f t="shared" si="14"/>
        <v>0.9822091061448124</v>
      </c>
      <c r="W8" s="85">
        <f t="shared" si="15"/>
        <v>1.739945191688898</v>
      </c>
      <c r="X8" s="85">
        <f t="shared" si="16"/>
        <v>5.735986223624746</v>
      </c>
      <c r="Y8" s="85">
        <v>5</v>
      </c>
      <c r="Z8" s="85">
        <f t="shared" si="17"/>
        <v>10.735986223624746</v>
      </c>
      <c r="AA8" s="85">
        <v>40</v>
      </c>
      <c r="AB8" s="97" t="str">
        <f t="shared" si="18"/>
        <v>Verificata</v>
      </c>
    </row>
    <row r="9" spans="1:28" ht="12.75">
      <c r="A9" s="79" t="s">
        <v>277</v>
      </c>
      <c r="B9" s="80">
        <v>3.5</v>
      </c>
      <c r="C9" s="80">
        <v>25</v>
      </c>
      <c r="D9" s="80">
        <v>35</v>
      </c>
      <c r="E9" s="81">
        <f t="shared" si="5"/>
        <v>875</v>
      </c>
      <c r="F9" s="81">
        <f t="shared" si="6"/>
        <v>5104.166666666667</v>
      </c>
      <c r="G9" s="82">
        <v>40</v>
      </c>
      <c r="H9" s="82">
        <f t="shared" si="7"/>
        <v>22.666666666666668</v>
      </c>
      <c r="I9" s="80">
        <v>-1524.63</v>
      </c>
      <c r="J9" s="80">
        <v>-0.5992</v>
      </c>
      <c r="K9" s="83">
        <f t="shared" si="8"/>
        <v>0.03930133868545155</v>
      </c>
      <c r="L9" s="81">
        <f t="shared" si="0"/>
        <v>5.833333333333333</v>
      </c>
      <c r="M9" s="84">
        <f t="shared" si="1"/>
        <v>17.5</v>
      </c>
      <c r="N9" s="96" t="str">
        <f t="shared" si="9"/>
        <v>Piccola</v>
      </c>
      <c r="O9" s="85">
        <f t="shared" si="2"/>
        <v>17.424342857142857</v>
      </c>
      <c r="P9" s="85">
        <f t="shared" si="3"/>
        <v>-0.11739428571428569</v>
      </c>
      <c r="Q9" s="85">
        <f t="shared" si="10"/>
        <v>17.30694857142857</v>
      </c>
      <c r="R9" s="85" t="str">
        <f t="shared" si="11"/>
        <v>Verificata</v>
      </c>
      <c r="S9" s="105">
        <f t="shared" si="12"/>
        <v>17.46069866131455</v>
      </c>
      <c r="T9" s="85">
        <f t="shared" si="4"/>
        <v>23.28474981936325</v>
      </c>
      <c r="U9" s="97" t="str">
        <f t="shared" si="13"/>
        <v>Non Verificata</v>
      </c>
      <c r="V9" s="105">
        <f t="shared" si="14"/>
        <v>0.9977225320335449</v>
      </c>
      <c r="W9" s="85">
        <f t="shared" si="15"/>
        <v>1.7330400729903093</v>
      </c>
      <c r="X9" s="85">
        <f t="shared" si="16"/>
        <v>2.0281752499305417</v>
      </c>
      <c r="Y9" s="85">
        <v>5</v>
      </c>
      <c r="Z9" s="85">
        <f t="shared" si="17"/>
        <v>7.028175249930541</v>
      </c>
      <c r="AA9" s="85">
        <v>40</v>
      </c>
      <c r="AB9" s="97" t="str">
        <f t="shared" si="18"/>
        <v>Verificata</v>
      </c>
    </row>
    <row r="10" spans="1:28" ht="12.75">
      <c r="A10" s="79" t="s">
        <v>278</v>
      </c>
      <c r="B10" s="80">
        <v>3.5</v>
      </c>
      <c r="C10" s="80">
        <v>25</v>
      </c>
      <c r="D10" s="80">
        <v>35</v>
      </c>
      <c r="E10" s="81">
        <f t="shared" si="5"/>
        <v>875</v>
      </c>
      <c r="F10" s="81">
        <f t="shared" si="6"/>
        <v>5104.166666666667</v>
      </c>
      <c r="G10" s="82">
        <v>40</v>
      </c>
      <c r="H10" s="82">
        <f t="shared" si="7"/>
        <v>22.666666666666668</v>
      </c>
      <c r="I10" s="80">
        <v>-1536.192</v>
      </c>
      <c r="J10" s="80">
        <v>-1.9089</v>
      </c>
      <c r="K10" s="83">
        <f t="shared" si="8"/>
        <v>0.12426181102362206</v>
      </c>
      <c r="L10" s="81">
        <f t="shared" si="0"/>
        <v>5.833333333333333</v>
      </c>
      <c r="M10" s="84">
        <f t="shared" si="1"/>
        <v>17.5</v>
      </c>
      <c r="N10" s="96" t="str">
        <f t="shared" si="9"/>
        <v>Piccola</v>
      </c>
      <c r="O10" s="85">
        <f t="shared" si="2"/>
        <v>17.55648</v>
      </c>
      <c r="P10" s="85">
        <f t="shared" si="3"/>
        <v>-0.37398857142857145</v>
      </c>
      <c r="Q10" s="85">
        <f t="shared" si="10"/>
        <v>17.182491428571428</v>
      </c>
      <c r="R10" s="85" t="str">
        <f t="shared" si="11"/>
        <v>Verificata</v>
      </c>
      <c r="S10" s="105">
        <f t="shared" si="12"/>
        <v>17.375738188976378</v>
      </c>
      <c r="T10" s="85">
        <f t="shared" si="4"/>
        <v>23.576045837286692</v>
      </c>
      <c r="U10" s="97" t="str">
        <f t="shared" si="13"/>
        <v>Non Verificata</v>
      </c>
      <c r="V10" s="105">
        <f t="shared" si="14"/>
        <v>0.9927805002025273</v>
      </c>
      <c r="W10" s="85">
        <f t="shared" si="15"/>
        <v>1.735208123980714</v>
      </c>
      <c r="X10" s="85">
        <f t="shared" si="16"/>
        <v>3.6245503127053276</v>
      </c>
      <c r="Y10" s="85">
        <v>5</v>
      </c>
      <c r="Z10" s="85">
        <f t="shared" si="17"/>
        <v>8.624550312705328</v>
      </c>
      <c r="AA10" s="85">
        <v>40</v>
      </c>
      <c r="AB10" s="97" t="str">
        <f t="shared" si="18"/>
        <v>Verificata</v>
      </c>
    </row>
    <row r="11" spans="1:28" ht="12.75">
      <c r="A11" s="79" t="s">
        <v>279</v>
      </c>
      <c r="B11" s="80">
        <v>3.5</v>
      </c>
      <c r="C11" s="80">
        <v>25</v>
      </c>
      <c r="D11" s="80">
        <v>35</v>
      </c>
      <c r="E11" s="81">
        <f t="shared" si="5"/>
        <v>875</v>
      </c>
      <c r="F11" s="81">
        <f t="shared" si="6"/>
        <v>5104.166666666667</v>
      </c>
      <c r="G11" s="82">
        <v>40</v>
      </c>
      <c r="H11" s="82">
        <f t="shared" si="7"/>
        <v>22.666666666666668</v>
      </c>
      <c r="I11" s="80">
        <v>-1523.419</v>
      </c>
      <c r="J11" s="80">
        <v>-1.9815</v>
      </c>
      <c r="K11" s="83">
        <f t="shared" si="8"/>
        <v>0.1300692718155675</v>
      </c>
      <c r="L11" s="81">
        <f t="shared" si="0"/>
        <v>5.833333333333333</v>
      </c>
      <c r="M11" s="84">
        <f t="shared" si="1"/>
        <v>17.5</v>
      </c>
      <c r="N11" s="96" t="str">
        <f t="shared" si="9"/>
        <v>Piccola</v>
      </c>
      <c r="O11" s="85">
        <f t="shared" si="2"/>
        <v>17.41050285714286</v>
      </c>
      <c r="P11" s="85">
        <f t="shared" si="3"/>
        <v>-0.38821224489795914</v>
      </c>
      <c r="Q11" s="85">
        <f t="shared" si="10"/>
        <v>17.0222906122449</v>
      </c>
      <c r="R11" s="85" t="str">
        <f t="shared" si="11"/>
        <v>Verificata</v>
      </c>
      <c r="S11" s="105">
        <f t="shared" si="12"/>
        <v>17.369930728184432</v>
      </c>
      <c r="T11" s="85">
        <f t="shared" si="4"/>
        <v>23.387834587474423</v>
      </c>
      <c r="U11" s="97" t="str">
        <f t="shared" si="13"/>
        <v>Non Verificata</v>
      </c>
      <c r="V11" s="105">
        <f t="shared" si="14"/>
        <v>0.9925079825999171</v>
      </c>
      <c r="W11" s="85">
        <f t="shared" si="15"/>
        <v>1.7353285321138154</v>
      </c>
      <c r="X11" s="85">
        <f t="shared" si="16"/>
        <v>3.6930885174864576</v>
      </c>
      <c r="Y11" s="85">
        <v>5</v>
      </c>
      <c r="Z11" s="85">
        <f t="shared" si="17"/>
        <v>8.693088517486458</v>
      </c>
      <c r="AA11" s="85">
        <v>40</v>
      </c>
      <c r="AB11" s="97" t="str">
        <f t="shared" si="18"/>
        <v>Verificata</v>
      </c>
    </row>
    <row r="12" spans="1:28" ht="12.75">
      <c r="A12" s="79" t="s">
        <v>280</v>
      </c>
      <c r="B12" s="80">
        <v>3.5</v>
      </c>
      <c r="C12" s="80">
        <v>25</v>
      </c>
      <c r="D12" s="80">
        <v>35</v>
      </c>
      <c r="E12" s="81">
        <f t="shared" si="5"/>
        <v>875</v>
      </c>
      <c r="F12" s="81">
        <f t="shared" si="6"/>
        <v>5104.166666666667</v>
      </c>
      <c r="G12" s="82">
        <v>40</v>
      </c>
      <c r="H12" s="82">
        <f t="shared" si="7"/>
        <v>22.666666666666668</v>
      </c>
      <c r="I12" s="80">
        <v>-1597.362</v>
      </c>
      <c r="J12" s="80">
        <v>1.9641</v>
      </c>
      <c r="K12" s="83">
        <f t="shared" si="8"/>
        <v>0.12295897861599311</v>
      </c>
      <c r="L12" s="81">
        <f t="shared" si="0"/>
        <v>5.833333333333333</v>
      </c>
      <c r="M12" s="84">
        <f t="shared" si="1"/>
        <v>17.5</v>
      </c>
      <c r="N12" s="96" t="str">
        <f t="shared" si="9"/>
        <v>Piccola</v>
      </c>
      <c r="O12" s="85">
        <f t="shared" si="2"/>
        <v>18.255565714285716</v>
      </c>
      <c r="P12" s="85">
        <f t="shared" si="3"/>
        <v>0.3848032653061224</v>
      </c>
      <c r="Q12" s="85">
        <f t="shared" si="10"/>
        <v>18.640368979591837</v>
      </c>
      <c r="R12" s="85" t="str">
        <f t="shared" si="11"/>
        <v>Verificata</v>
      </c>
      <c r="S12" s="105">
        <f t="shared" si="12"/>
        <v>17.377041021384006</v>
      </c>
      <c r="T12" s="85">
        <f t="shared" si="4"/>
        <v>24.51298811321295</v>
      </c>
      <c r="U12" s="97" t="str">
        <f t="shared" si="13"/>
        <v>Non Verificata</v>
      </c>
      <c r="V12" s="105">
        <f t="shared" si="14"/>
        <v>0.9925732831034534</v>
      </c>
      <c r="W12" s="85">
        <f t="shared" si="15"/>
        <v>1.7352996718138003</v>
      </c>
      <c r="X12" s="85">
        <f t="shared" si="16"/>
        <v>3.6767766909162227</v>
      </c>
      <c r="Y12" s="85">
        <v>5</v>
      </c>
      <c r="Z12" s="85">
        <f t="shared" si="17"/>
        <v>8.676776690916222</v>
      </c>
      <c r="AA12" s="85">
        <v>40</v>
      </c>
      <c r="AB12" s="97" t="str">
        <f t="shared" si="18"/>
        <v>Verificata</v>
      </c>
    </row>
    <row r="13" spans="1:28" ht="12.75">
      <c r="A13" s="79" t="s">
        <v>281</v>
      </c>
      <c r="B13" s="80">
        <v>3.5</v>
      </c>
      <c r="C13" s="80">
        <v>25</v>
      </c>
      <c r="D13" s="80">
        <v>35</v>
      </c>
      <c r="E13" s="81">
        <f t="shared" si="5"/>
        <v>875</v>
      </c>
      <c r="F13" s="81">
        <f t="shared" si="6"/>
        <v>5104.166666666667</v>
      </c>
      <c r="G13" s="82">
        <v>40</v>
      </c>
      <c r="H13" s="82">
        <f t="shared" si="7"/>
        <v>22.666666666666668</v>
      </c>
      <c r="I13" s="80">
        <v>-1605.357</v>
      </c>
      <c r="J13" s="80">
        <v>0.8691</v>
      </c>
      <c r="K13" s="83">
        <f t="shared" si="8"/>
        <v>0.05413749091323612</v>
      </c>
      <c r="L13" s="81">
        <f t="shared" si="0"/>
        <v>5.833333333333333</v>
      </c>
      <c r="M13" s="84">
        <f t="shared" si="1"/>
        <v>17.5</v>
      </c>
      <c r="N13" s="96" t="str">
        <f t="shared" si="9"/>
        <v>Piccola</v>
      </c>
      <c r="O13" s="85">
        <f t="shared" si="2"/>
        <v>18.346937142857143</v>
      </c>
      <c r="P13" s="85">
        <f t="shared" si="3"/>
        <v>0.1702726530612245</v>
      </c>
      <c r="Q13" s="85">
        <f t="shared" si="10"/>
        <v>18.51720979591837</v>
      </c>
      <c r="R13" s="85" t="str">
        <f t="shared" si="11"/>
        <v>Verificata</v>
      </c>
      <c r="S13" s="105">
        <f t="shared" si="12"/>
        <v>17.445862509086766</v>
      </c>
      <c r="T13" s="85">
        <f t="shared" si="4"/>
        <v>24.53849442966918</v>
      </c>
      <c r="U13" s="97" t="str">
        <f t="shared" si="13"/>
        <v>Non Verificata</v>
      </c>
      <c r="V13" s="105">
        <f t="shared" si="14"/>
        <v>0.9967000684590562</v>
      </c>
      <c r="W13" s="85">
        <f t="shared" si="15"/>
        <v>1.7334862175448178</v>
      </c>
      <c r="X13" s="85">
        <f t="shared" si="16"/>
        <v>2.443240615605778</v>
      </c>
      <c r="Y13" s="85">
        <v>5</v>
      </c>
      <c r="Z13" s="85">
        <f t="shared" si="17"/>
        <v>7.443240615605778</v>
      </c>
      <c r="AA13" s="85">
        <v>40</v>
      </c>
      <c r="AB13" s="97" t="str">
        <f t="shared" si="18"/>
        <v>Verificata</v>
      </c>
    </row>
    <row r="14" spans="1:28" ht="12.75">
      <c r="A14" s="79" t="s">
        <v>282</v>
      </c>
      <c r="B14" s="80">
        <v>3.5</v>
      </c>
      <c r="C14" s="80">
        <v>25</v>
      </c>
      <c r="D14" s="80">
        <v>35</v>
      </c>
      <c r="E14" s="81">
        <f t="shared" si="5"/>
        <v>875</v>
      </c>
      <c r="F14" s="81">
        <f t="shared" si="6"/>
        <v>5104.166666666667</v>
      </c>
      <c r="G14" s="82">
        <v>40</v>
      </c>
      <c r="H14" s="82">
        <f t="shared" si="7"/>
        <v>22.666666666666668</v>
      </c>
      <c r="I14" s="80">
        <v>-1588.009</v>
      </c>
      <c r="J14" s="80">
        <v>-28.2236</v>
      </c>
      <c r="K14" s="83">
        <f t="shared" si="8"/>
        <v>1.7772947130652283</v>
      </c>
      <c r="L14" s="81">
        <f t="shared" si="0"/>
        <v>5.833333333333333</v>
      </c>
      <c r="M14" s="84">
        <f t="shared" si="1"/>
        <v>17.5</v>
      </c>
      <c r="N14" s="96" t="str">
        <f t="shared" si="9"/>
        <v>Piccola</v>
      </c>
      <c r="O14" s="85">
        <f t="shared" si="2"/>
        <v>18.148674285714286</v>
      </c>
      <c r="P14" s="85">
        <f t="shared" si="3"/>
        <v>-5.529521632653061</v>
      </c>
      <c r="Q14" s="85">
        <f t="shared" si="10"/>
        <v>12.619152653061224</v>
      </c>
      <c r="R14" s="85" t="str">
        <f t="shared" si="11"/>
        <v>Verificata</v>
      </c>
      <c r="S14" s="105">
        <f t="shared" si="12"/>
        <v>15.722705286934772</v>
      </c>
      <c r="T14" s="85">
        <f t="shared" si="4"/>
        <v>26.93360073463695</v>
      </c>
      <c r="U14" s="97" t="str">
        <f t="shared" si="13"/>
        <v>Non Verificata</v>
      </c>
      <c r="V14" s="105">
        <f t="shared" si="14"/>
        <v>0.9029194740296282</v>
      </c>
      <c r="W14" s="85">
        <f t="shared" si="15"/>
        <v>1.7800965626955767</v>
      </c>
      <c r="X14" s="85">
        <f t="shared" si="16"/>
        <v>14.297520803121285</v>
      </c>
      <c r="Y14" s="85">
        <v>5</v>
      </c>
      <c r="Z14" s="85">
        <f t="shared" si="17"/>
        <v>19.297520803121287</v>
      </c>
      <c r="AA14" s="85">
        <v>40</v>
      </c>
      <c r="AB14" s="97" t="str">
        <f t="shared" si="18"/>
        <v>Verificata</v>
      </c>
    </row>
    <row r="15" spans="1:28" ht="12.75">
      <c r="A15" s="79" t="s">
        <v>283</v>
      </c>
      <c r="B15" s="80">
        <v>3.5</v>
      </c>
      <c r="C15" s="80">
        <v>25</v>
      </c>
      <c r="D15" s="80">
        <v>35</v>
      </c>
      <c r="E15" s="81">
        <f t="shared" si="5"/>
        <v>875</v>
      </c>
      <c r="F15" s="81">
        <f t="shared" si="6"/>
        <v>5104.166666666667</v>
      </c>
      <c r="G15" s="82">
        <v>40</v>
      </c>
      <c r="H15" s="82">
        <f t="shared" si="7"/>
        <v>22.666666666666668</v>
      </c>
      <c r="I15" s="80">
        <v>-1590.372</v>
      </c>
      <c r="J15" s="80">
        <v>-29.5059</v>
      </c>
      <c r="K15" s="83">
        <f t="shared" si="8"/>
        <v>1.8552829149406553</v>
      </c>
      <c r="L15" s="81">
        <f t="shared" si="0"/>
        <v>5.833333333333333</v>
      </c>
      <c r="M15" s="84">
        <f t="shared" si="1"/>
        <v>17.5</v>
      </c>
      <c r="N15" s="96" t="str">
        <f t="shared" si="9"/>
        <v>Piccola</v>
      </c>
      <c r="O15" s="85">
        <f t="shared" si="2"/>
        <v>18.17568</v>
      </c>
      <c r="P15" s="85">
        <f t="shared" si="3"/>
        <v>-5.780747755102041</v>
      </c>
      <c r="Q15" s="85">
        <f t="shared" si="10"/>
        <v>12.394932244897959</v>
      </c>
      <c r="R15" s="85" t="str">
        <f t="shared" si="11"/>
        <v>Verificata</v>
      </c>
      <c r="S15" s="105">
        <f t="shared" si="12"/>
        <v>15.644717085059344</v>
      </c>
      <c r="T15" s="85">
        <f t="shared" si="4"/>
        <v>27.108141214328086</v>
      </c>
      <c r="U15" s="97" t="str">
        <f t="shared" si="13"/>
        <v>Non Verificata</v>
      </c>
      <c r="V15" s="105">
        <f t="shared" si="14"/>
        <v>0.8989544389342818</v>
      </c>
      <c r="W15" s="85">
        <f t="shared" si="15"/>
        <v>1.782333826234196</v>
      </c>
      <c r="X15" s="85">
        <f t="shared" si="16"/>
        <v>14.637080249199707</v>
      </c>
      <c r="Y15" s="85">
        <v>5</v>
      </c>
      <c r="Z15" s="85">
        <f t="shared" si="17"/>
        <v>19.637080249199705</v>
      </c>
      <c r="AA15" s="85">
        <v>40</v>
      </c>
      <c r="AB15" s="97" t="str">
        <f t="shared" si="18"/>
        <v>Verificata</v>
      </c>
    </row>
    <row r="16" spans="1:28" ht="12.75">
      <c r="A16" s="79" t="s">
        <v>284</v>
      </c>
      <c r="B16" s="80">
        <v>3.5</v>
      </c>
      <c r="C16" s="80">
        <v>25</v>
      </c>
      <c r="D16" s="80">
        <v>35</v>
      </c>
      <c r="E16" s="81">
        <f t="shared" si="5"/>
        <v>875</v>
      </c>
      <c r="F16" s="81">
        <f t="shared" si="6"/>
        <v>5104.166666666667</v>
      </c>
      <c r="G16" s="82">
        <v>40</v>
      </c>
      <c r="H16" s="82">
        <f t="shared" si="7"/>
        <v>22.666666666666668</v>
      </c>
      <c r="I16" s="80">
        <v>-1181.751</v>
      </c>
      <c r="J16" s="80">
        <v>36.8649</v>
      </c>
      <c r="K16" s="83">
        <f t="shared" si="8"/>
        <v>3.119515024738714</v>
      </c>
      <c r="L16" s="81">
        <f t="shared" si="0"/>
        <v>5.833333333333333</v>
      </c>
      <c r="M16" s="84">
        <f t="shared" si="1"/>
        <v>17.5</v>
      </c>
      <c r="N16" s="96" t="str">
        <f t="shared" si="9"/>
        <v>Piccola</v>
      </c>
      <c r="O16" s="85">
        <f t="shared" si="2"/>
        <v>13.505725714285715</v>
      </c>
      <c r="P16" s="85">
        <f t="shared" si="3"/>
        <v>7.222511020408163</v>
      </c>
      <c r="Q16" s="85">
        <f t="shared" si="10"/>
        <v>20.72823673469388</v>
      </c>
      <c r="R16" s="85" t="str">
        <f t="shared" si="11"/>
        <v>Verificata</v>
      </c>
      <c r="S16" s="105">
        <f t="shared" si="12"/>
        <v>14.380484975261286</v>
      </c>
      <c r="T16" s="85">
        <f t="shared" si="4"/>
        <v>21.913975818070366</v>
      </c>
      <c r="U16" s="97" t="str">
        <f t="shared" si="13"/>
        <v>Verificata</v>
      </c>
      <c r="V16" s="105">
        <f t="shared" si="14"/>
        <v>0.8768563047972557</v>
      </c>
      <c r="W16" s="85">
        <f t="shared" si="15"/>
        <v>1.7952366940314364</v>
      </c>
      <c r="X16" s="85">
        <f t="shared" si="16"/>
        <v>16.47931737541034</v>
      </c>
      <c r="Y16" s="85">
        <v>5</v>
      </c>
      <c r="Z16" s="85">
        <f t="shared" si="17"/>
        <v>21.47931737541034</v>
      </c>
      <c r="AA16" s="85">
        <v>40</v>
      </c>
      <c r="AB16" s="97" t="str">
        <f t="shared" si="18"/>
        <v>Verificata</v>
      </c>
    </row>
    <row r="17" spans="1:28" ht="12.75">
      <c r="A17" s="79" t="s">
        <v>285</v>
      </c>
      <c r="B17" s="80">
        <v>3.5</v>
      </c>
      <c r="C17" s="80">
        <v>25</v>
      </c>
      <c r="D17" s="80">
        <v>35</v>
      </c>
      <c r="E17" s="81">
        <f t="shared" si="5"/>
        <v>875</v>
      </c>
      <c r="F17" s="81">
        <f t="shared" si="6"/>
        <v>5104.166666666667</v>
      </c>
      <c r="G17" s="82">
        <v>40</v>
      </c>
      <c r="H17" s="82">
        <f t="shared" si="7"/>
        <v>22.666666666666668</v>
      </c>
      <c r="I17" s="80">
        <v>-1180.976</v>
      </c>
      <c r="J17" s="80">
        <v>35.6004</v>
      </c>
      <c r="K17" s="83">
        <f t="shared" si="8"/>
        <v>3.0144897102057957</v>
      </c>
      <c r="L17" s="81">
        <f t="shared" si="0"/>
        <v>5.833333333333333</v>
      </c>
      <c r="M17" s="84">
        <f t="shared" si="1"/>
        <v>17.5</v>
      </c>
      <c r="N17" s="96" t="str">
        <f t="shared" si="9"/>
        <v>Piccola</v>
      </c>
      <c r="O17" s="85">
        <f t="shared" si="2"/>
        <v>13.496868571428573</v>
      </c>
      <c r="P17" s="85">
        <f t="shared" si="3"/>
        <v>6.974772244897959</v>
      </c>
      <c r="Q17" s="85">
        <f t="shared" si="10"/>
        <v>20.471640816326534</v>
      </c>
      <c r="R17" s="85" t="str">
        <f t="shared" si="11"/>
        <v>Verificata</v>
      </c>
      <c r="S17" s="105">
        <f t="shared" si="12"/>
        <v>14.485510289794204</v>
      </c>
      <c r="T17" s="85">
        <f t="shared" si="4"/>
        <v>21.74082424664154</v>
      </c>
      <c r="U17" s="97" t="str">
        <f t="shared" si="13"/>
        <v>Verificata</v>
      </c>
      <c r="V17" s="105">
        <f t="shared" si="14"/>
        <v>0.880575806003615</v>
      </c>
      <c r="W17" s="85">
        <f t="shared" si="15"/>
        <v>1.7930124571603796</v>
      </c>
      <c r="X17" s="85">
        <f t="shared" si="16"/>
        <v>16.17415933176081</v>
      </c>
      <c r="Y17" s="85">
        <v>5</v>
      </c>
      <c r="Z17" s="85">
        <f t="shared" si="17"/>
        <v>21.17415933176081</v>
      </c>
      <c r="AA17" s="85">
        <v>40</v>
      </c>
      <c r="AB17" s="97" t="str">
        <f t="shared" si="18"/>
        <v>Verificata</v>
      </c>
    </row>
    <row r="18" spans="1:28" ht="12.75">
      <c r="A18" s="79" t="s">
        <v>286</v>
      </c>
      <c r="B18" s="80">
        <v>3.5</v>
      </c>
      <c r="C18" s="80">
        <v>25</v>
      </c>
      <c r="D18" s="80">
        <v>35</v>
      </c>
      <c r="E18" s="81">
        <f t="shared" si="5"/>
        <v>875</v>
      </c>
      <c r="F18" s="81">
        <f t="shared" si="6"/>
        <v>5104.166666666667</v>
      </c>
      <c r="G18" s="82">
        <v>40</v>
      </c>
      <c r="H18" s="82">
        <f t="shared" si="7"/>
        <v>22.666666666666668</v>
      </c>
      <c r="I18" s="80">
        <v>-1193.257</v>
      </c>
      <c r="J18" s="80">
        <v>-4.3366</v>
      </c>
      <c r="K18" s="83">
        <f t="shared" si="8"/>
        <v>0.36342548168583966</v>
      </c>
      <c r="L18" s="81">
        <f t="shared" si="0"/>
        <v>5.833333333333333</v>
      </c>
      <c r="M18" s="84">
        <f t="shared" si="1"/>
        <v>17.5</v>
      </c>
      <c r="N18" s="96" t="str">
        <f t="shared" si="9"/>
        <v>Piccola</v>
      </c>
      <c r="O18" s="85">
        <f t="shared" si="2"/>
        <v>13.637222857142858</v>
      </c>
      <c r="P18" s="85">
        <f t="shared" si="3"/>
        <v>-0.8496195918367345</v>
      </c>
      <c r="Q18" s="85">
        <f t="shared" si="10"/>
        <v>12.787603265306123</v>
      </c>
      <c r="R18" s="85" t="str">
        <f t="shared" si="11"/>
        <v>Verificata</v>
      </c>
      <c r="S18" s="105">
        <f t="shared" si="12"/>
        <v>17.13657451831416</v>
      </c>
      <c r="T18" s="85">
        <f t="shared" si="4"/>
        <v>18.56858068843331</v>
      </c>
      <c r="U18" s="97" t="str">
        <f t="shared" si="13"/>
        <v>Verificata</v>
      </c>
      <c r="V18" s="105">
        <f t="shared" si="14"/>
        <v>0.9837481065191208</v>
      </c>
      <c r="W18" s="85">
        <f t="shared" si="15"/>
        <v>1.7392470537376876</v>
      </c>
      <c r="X18" s="85">
        <f t="shared" si="16"/>
        <v>5.475791841898094</v>
      </c>
      <c r="Y18" s="85">
        <v>5</v>
      </c>
      <c r="Z18" s="85">
        <f t="shared" si="17"/>
        <v>10.475791841898094</v>
      </c>
      <c r="AA18" s="85">
        <v>40</v>
      </c>
      <c r="AB18" s="97" t="str">
        <f t="shared" si="18"/>
        <v>Verificata</v>
      </c>
    </row>
    <row r="19" spans="1:28" ht="12.75">
      <c r="A19" s="79" t="s">
        <v>287</v>
      </c>
      <c r="B19" s="80">
        <v>3.5</v>
      </c>
      <c r="C19" s="80">
        <v>25</v>
      </c>
      <c r="D19" s="80">
        <v>35</v>
      </c>
      <c r="E19" s="81">
        <f t="shared" si="5"/>
        <v>875</v>
      </c>
      <c r="F19" s="81">
        <f t="shared" si="6"/>
        <v>5104.166666666667</v>
      </c>
      <c r="G19" s="82">
        <v>40</v>
      </c>
      <c r="H19" s="82">
        <f t="shared" si="7"/>
        <v>22.666666666666668</v>
      </c>
      <c r="I19" s="80">
        <v>-1196.076</v>
      </c>
      <c r="J19" s="80">
        <v>-5.5434</v>
      </c>
      <c r="K19" s="83">
        <f t="shared" si="8"/>
        <v>0.46346553229059023</v>
      </c>
      <c r="L19" s="81">
        <f t="shared" si="0"/>
        <v>5.833333333333333</v>
      </c>
      <c r="M19" s="84">
        <f t="shared" si="1"/>
        <v>17.5</v>
      </c>
      <c r="N19" s="96" t="str">
        <f t="shared" si="9"/>
        <v>Piccola</v>
      </c>
      <c r="O19" s="85">
        <f t="shared" si="2"/>
        <v>13.66944</v>
      </c>
      <c r="P19" s="85">
        <f t="shared" si="3"/>
        <v>-1.0860538775510205</v>
      </c>
      <c r="Q19" s="85">
        <f t="shared" si="10"/>
        <v>12.58338612244898</v>
      </c>
      <c r="R19" s="85" t="str">
        <f t="shared" si="11"/>
        <v>Verificata</v>
      </c>
      <c r="S19" s="105">
        <f t="shared" si="12"/>
        <v>17.03653446770941</v>
      </c>
      <c r="T19" s="85">
        <f t="shared" si="4"/>
        <v>18.72174183103589</v>
      </c>
      <c r="U19" s="97" t="str">
        <f t="shared" si="13"/>
        <v>Verificata</v>
      </c>
      <c r="V19" s="105">
        <f t="shared" si="14"/>
        <v>0.9793190207257482</v>
      </c>
      <c r="W19" s="85">
        <f t="shared" si="15"/>
        <v>1.7412641299676435</v>
      </c>
      <c r="X19" s="85">
        <f t="shared" si="16"/>
        <v>6.198173568794951</v>
      </c>
      <c r="Y19" s="85">
        <v>5</v>
      </c>
      <c r="Z19" s="85">
        <f t="shared" si="17"/>
        <v>11.198173568794951</v>
      </c>
      <c r="AA19" s="85">
        <v>40</v>
      </c>
      <c r="AB19" s="97" t="str">
        <f t="shared" si="18"/>
        <v>Verificata</v>
      </c>
    </row>
    <row r="20" spans="1:28" ht="12.75">
      <c r="A20" s="79" t="s">
        <v>288</v>
      </c>
      <c r="B20" s="80">
        <v>3.5</v>
      </c>
      <c r="C20" s="80">
        <v>25</v>
      </c>
      <c r="D20" s="80">
        <v>35</v>
      </c>
      <c r="E20" s="81">
        <f t="shared" si="5"/>
        <v>875</v>
      </c>
      <c r="F20" s="81">
        <f t="shared" si="6"/>
        <v>5104.166666666667</v>
      </c>
      <c r="G20" s="82">
        <v>40</v>
      </c>
      <c r="H20" s="82">
        <f t="shared" si="7"/>
        <v>22.666666666666668</v>
      </c>
      <c r="I20" s="80">
        <v>-1139.433</v>
      </c>
      <c r="J20" s="80">
        <v>-0.9661</v>
      </c>
      <c r="K20" s="83">
        <f t="shared" si="8"/>
        <v>0.08478778480173911</v>
      </c>
      <c r="L20" s="81">
        <f t="shared" si="0"/>
        <v>5.833333333333333</v>
      </c>
      <c r="M20" s="84">
        <f t="shared" si="1"/>
        <v>17.5</v>
      </c>
      <c r="N20" s="96" t="str">
        <f t="shared" si="9"/>
        <v>Piccola</v>
      </c>
      <c r="O20" s="85">
        <f t="shared" si="2"/>
        <v>13.022091428571429</v>
      </c>
      <c r="P20" s="85">
        <f t="shared" si="3"/>
        <v>-0.1892767346938775</v>
      </c>
      <c r="Q20" s="85">
        <f t="shared" si="10"/>
        <v>12.832814693877552</v>
      </c>
      <c r="R20" s="85" t="str">
        <f t="shared" si="11"/>
        <v>Verificata</v>
      </c>
      <c r="S20" s="105">
        <f t="shared" si="12"/>
        <v>17.41521221519826</v>
      </c>
      <c r="T20" s="85">
        <f t="shared" si="4"/>
        <v>17.44732112622958</v>
      </c>
      <c r="U20" s="97" t="str">
        <f t="shared" si="13"/>
        <v>Verificata</v>
      </c>
      <c r="V20" s="105">
        <f t="shared" si="14"/>
        <v>0.9963331145828629</v>
      </c>
      <c r="W20" s="85">
        <f t="shared" si="15"/>
        <v>1.7336466406267736</v>
      </c>
      <c r="X20" s="85">
        <f t="shared" si="16"/>
        <v>2.576217907681849</v>
      </c>
      <c r="Y20" s="85">
        <v>5</v>
      </c>
      <c r="Z20" s="85">
        <f t="shared" si="17"/>
        <v>7.576217907681849</v>
      </c>
      <c r="AA20" s="85">
        <v>40</v>
      </c>
      <c r="AB20" s="97" t="str">
        <f t="shared" si="18"/>
        <v>Verificata</v>
      </c>
    </row>
    <row r="21" spans="1:28" ht="12.75">
      <c r="A21" s="79" t="s">
        <v>289</v>
      </c>
      <c r="B21" s="80">
        <v>3.5</v>
      </c>
      <c r="C21" s="80">
        <v>25</v>
      </c>
      <c r="D21" s="80">
        <v>35</v>
      </c>
      <c r="E21" s="81">
        <f t="shared" si="5"/>
        <v>875</v>
      </c>
      <c r="F21" s="81">
        <f t="shared" si="6"/>
        <v>5104.166666666667</v>
      </c>
      <c r="G21" s="82">
        <v>40</v>
      </c>
      <c r="H21" s="82">
        <f t="shared" si="7"/>
        <v>22.666666666666668</v>
      </c>
      <c r="I21" s="80">
        <v>-1147.819</v>
      </c>
      <c r="J21" s="80">
        <v>-2.252</v>
      </c>
      <c r="K21" s="83">
        <f t="shared" si="8"/>
        <v>0.19619818107210282</v>
      </c>
      <c r="L21" s="81">
        <f t="shared" si="0"/>
        <v>5.833333333333333</v>
      </c>
      <c r="M21" s="84">
        <f t="shared" si="1"/>
        <v>17.5</v>
      </c>
      <c r="N21" s="96" t="str">
        <f t="shared" si="9"/>
        <v>Piccola</v>
      </c>
      <c r="O21" s="85">
        <f t="shared" si="2"/>
        <v>13.117931428571428</v>
      </c>
      <c r="P21" s="85">
        <f t="shared" si="3"/>
        <v>-0.4412081632653061</v>
      </c>
      <c r="Q21" s="85">
        <f t="shared" si="10"/>
        <v>12.676723265306121</v>
      </c>
      <c r="R21" s="85" t="str">
        <f t="shared" si="11"/>
        <v>Verificata</v>
      </c>
      <c r="S21" s="105">
        <f t="shared" si="12"/>
        <v>17.303801818927898</v>
      </c>
      <c r="T21" s="85">
        <f t="shared" si="4"/>
        <v>17.688891139047435</v>
      </c>
      <c r="U21" s="97" t="str">
        <f t="shared" si="13"/>
        <v>Verificata</v>
      </c>
      <c r="V21" s="105">
        <f t="shared" si="14"/>
        <v>0.9914939263914909</v>
      </c>
      <c r="W21" s="85">
        <f t="shared" si="15"/>
        <v>1.735777367680372</v>
      </c>
      <c r="X21" s="85">
        <f t="shared" si="16"/>
        <v>3.9381221787564713</v>
      </c>
      <c r="Y21" s="85">
        <v>5</v>
      </c>
      <c r="Z21" s="85">
        <f t="shared" si="17"/>
        <v>8.93812217875647</v>
      </c>
      <c r="AA21" s="85">
        <v>40</v>
      </c>
      <c r="AB21" s="97" t="str">
        <f t="shared" si="18"/>
        <v>Verificata</v>
      </c>
    </row>
    <row r="22" spans="1:28" ht="12.75">
      <c r="A22" s="79" t="s">
        <v>290</v>
      </c>
      <c r="B22" s="80">
        <v>3.5</v>
      </c>
      <c r="C22" s="80">
        <v>25</v>
      </c>
      <c r="D22" s="80">
        <v>35</v>
      </c>
      <c r="E22" s="81">
        <f t="shared" si="5"/>
        <v>875</v>
      </c>
      <c r="F22" s="81">
        <f t="shared" si="6"/>
        <v>5104.166666666667</v>
      </c>
      <c r="G22" s="82">
        <v>40</v>
      </c>
      <c r="H22" s="82">
        <f t="shared" si="7"/>
        <v>22.666666666666668</v>
      </c>
      <c r="I22" s="80">
        <v>-1139.559</v>
      </c>
      <c r="J22" s="80">
        <v>-1.6585</v>
      </c>
      <c r="K22" s="83">
        <f t="shared" si="8"/>
        <v>0.1455387566593744</v>
      </c>
      <c r="L22" s="81">
        <f t="shared" si="0"/>
        <v>5.833333333333333</v>
      </c>
      <c r="M22" s="84">
        <f t="shared" si="1"/>
        <v>17.5</v>
      </c>
      <c r="N22" s="96" t="str">
        <f t="shared" si="9"/>
        <v>Piccola</v>
      </c>
      <c r="O22" s="85">
        <f t="shared" si="2"/>
        <v>13.02353142857143</v>
      </c>
      <c r="P22" s="85">
        <f t="shared" si="3"/>
        <v>-0.32493061224489794</v>
      </c>
      <c r="Q22" s="85">
        <f t="shared" si="10"/>
        <v>12.69860081632653</v>
      </c>
      <c r="R22" s="85" t="str">
        <f t="shared" si="11"/>
        <v>Verificata</v>
      </c>
      <c r="S22" s="105">
        <f t="shared" si="12"/>
        <v>17.354461243340626</v>
      </c>
      <c r="T22" s="85">
        <f t="shared" si="4"/>
        <v>17.51033326468765</v>
      </c>
      <c r="U22" s="97" t="str">
        <f t="shared" si="13"/>
        <v>Verificata</v>
      </c>
      <c r="V22" s="105">
        <f t="shared" si="14"/>
        <v>0.9937215724650162</v>
      </c>
      <c r="W22" s="85">
        <f t="shared" si="15"/>
        <v>1.7347930137433378</v>
      </c>
      <c r="X22" s="85">
        <f t="shared" si="16"/>
        <v>3.3776634455310233</v>
      </c>
      <c r="Y22" s="85">
        <v>5</v>
      </c>
      <c r="Z22" s="85">
        <f t="shared" si="17"/>
        <v>8.377663445531024</v>
      </c>
      <c r="AA22" s="85">
        <v>40</v>
      </c>
      <c r="AB22" s="97" t="str">
        <f t="shared" si="18"/>
        <v>Verificata</v>
      </c>
    </row>
    <row r="23" spans="1:28" ht="12.75">
      <c r="A23" s="79" t="s">
        <v>291</v>
      </c>
      <c r="B23" s="80">
        <v>3.5</v>
      </c>
      <c r="C23" s="80">
        <v>25</v>
      </c>
      <c r="D23" s="80">
        <v>35</v>
      </c>
      <c r="E23" s="81">
        <f t="shared" si="5"/>
        <v>875</v>
      </c>
      <c r="F23" s="81">
        <f t="shared" si="6"/>
        <v>5104.166666666667</v>
      </c>
      <c r="G23" s="82">
        <v>40</v>
      </c>
      <c r="H23" s="82">
        <f t="shared" si="7"/>
        <v>22.666666666666668</v>
      </c>
      <c r="I23" s="80">
        <v>-1152.164</v>
      </c>
      <c r="J23" s="80">
        <v>-3.4095</v>
      </c>
      <c r="K23" s="83">
        <f t="shared" si="8"/>
        <v>0.29592141396537297</v>
      </c>
      <c r="L23" s="81">
        <f t="shared" si="0"/>
        <v>5.833333333333333</v>
      </c>
      <c r="M23" s="84">
        <f t="shared" si="1"/>
        <v>17.5</v>
      </c>
      <c r="N23" s="96" t="str">
        <f t="shared" si="9"/>
        <v>Piccola</v>
      </c>
      <c r="O23" s="85">
        <f t="shared" si="2"/>
        <v>13.16758857142857</v>
      </c>
      <c r="P23" s="85">
        <f t="shared" si="3"/>
        <v>-0.6679836734693877</v>
      </c>
      <c r="Q23" s="85">
        <f t="shared" si="10"/>
        <v>12.499604897959182</v>
      </c>
      <c r="R23" s="85" t="str">
        <f t="shared" si="11"/>
        <v>Verificata</v>
      </c>
      <c r="S23" s="105">
        <f t="shared" si="12"/>
        <v>17.204078586034626</v>
      </c>
      <c r="T23" s="85">
        <f t="shared" si="4"/>
        <v>17.85877295298673</v>
      </c>
      <c r="U23" s="97" t="str">
        <f t="shared" si="13"/>
        <v>Verificata</v>
      </c>
      <c r="V23" s="105">
        <f t="shared" si="14"/>
        <v>0.9871779684441512</v>
      </c>
      <c r="W23" s="85">
        <f t="shared" si="15"/>
        <v>1.7377016333021944</v>
      </c>
      <c r="X23" s="85">
        <f t="shared" si="16"/>
        <v>4.85100283049101</v>
      </c>
      <c r="Y23" s="85">
        <v>5</v>
      </c>
      <c r="Z23" s="85">
        <f t="shared" si="17"/>
        <v>9.85100283049101</v>
      </c>
      <c r="AA23" s="85">
        <v>40</v>
      </c>
      <c r="AB23" s="97" t="str">
        <f t="shared" si="18"/>
        <v>Verificata</v>
      </c>
    </row>
    <row r="24" spans="1:28" ht="12.75">
      <c r="A24" s="79" t="s">
        <v>292</v>
      </c>
      <c r="B24" s="80">
        <v>3.5</v>
      </c>
      <c r="C24" s="80">
        <v>25</v>
      </c>
      <c r="D24" s="80">
        <v>35</v>
      </c>
      <c r="E24" s="81">
        <f t="shared" si="5"/>
        <v>875</v>
      </c>
      <c r="F24" s="81">
        <f t="shared" si="6"/>
        <v>5104.166666666667</v>
      </c>
      <c r="G24" s="82">
        <v>40</v>
      </c>
      <c r="H24" s="82">
        <f t="shared" si="7"/>
        <v>22.666666666666668</v>
      </c>
      <c r="I24" s="80">
        <v>-1192.221</v>
      </c>
      <c r="J24" s="80">
        <v>2.5019</v>
      </c>
      <c r="K24" s="83">
        <f t="shared" si="8"/>
        <v>0.20985203246713485</v>
      </c>
      <c r="L24" s="81">
        <f t="shared" si="0"/>
        <v>5.833333333333333</v>
      </c>
      <c r="M24" s="84">
        <f t="shared" si="1"/>
        <v>17.5</v>
      </c>
      <c r="N24" s="96" t="str">
        <f t="shared" si="9"/>
        <v>Piccola</v>
      </c>
      <c r="O24" s="85">
        <f t="shared" si="2"/>
        <v>13.625382857142856</v>
      </c>
      <c r="P24" s="85">
        <f t="shared" si="3"/>
        <v>0.4901681632653061</v>
      </c>
      <c r="Q24" s="85">
        <f t="shared" si="10"/>
        <v>14.115551020408162</v>
      </c>
      <c r="R24" s="85" t="str">
        <f t="shared" si="11"/>
        <v>Verificata</v>
      </c>
      <c r="S24" s="105">
        <f t="shared" si="12"/>
        <v>17.290147967532864</v>
      </c>
      <c r="T24" s="85">
        <f t="shared" si="4"/>
        <v>18.38767375484554</v>
      </c>
      <c r="U24" s="97" t="str">
        <f t="shared" si="13"/>
        <v>Verificata</v>
      </c>
      <c r="V24" s="105">
        <f t="shared" si="14"/>
        <v>0.9905589356151785</v>
      </c>
      <c r="W24" s="85">
        <f t="shared" si="15"/>
        <v>1.7361923112876814</v>
      </c>
      <c r="X24" s="85">
        <f t="shared" si="16"/>
        <v>4.151870255486047</v>
      </c>
      <c r="Y24" s="85">
        <v>5</v>
      </c>
      <c r="Z24" s="85">
        <f t="shared" si="17"/>
        <v>9.151870255486047</v>
      </c>
      <c r="AA24" s="85">
        <v>40</v>
      </c>
      <c r="AB24" s="97" t="str">
        <f t="shared" si="18"/>
        <v>Verificata</v>
      </c>
    </row>
    <row r="25" spans="1:28" ht="12.75">
      <c r="A25" s="79" t="s">
        <v>293</v>
      </c>
      <c r="B25" s="80">
        <v>3.5</v>
      </c>
      <c r="C25" s="80">
        <v>25</v>
      </c>
      <c r="D25" s="80">
        <v>35</v>
      </c>
      <c r="E25" s="81">
        <f t="shared" si="5"/>
        <v>875</v>
      </c>
      <c r="F25" s="81">
        <f t="shared" si="6"/>
        <v>5104.166666666667</v>
      </c>
      <c r="G25" s="82">
        <v>40</v>
      </c>
      <c r="H25" s="82">
        <f t="shared" si="7"/>
        <v>22.666666666666668</v>
      </c>
      <c r="I25" s="80">
        <v>-1197.526</v>
      </c>
      <c r="J25" s="80">
        <v>1.2368</v>
      </c>
      <c r="K25" s="83">
        <f t="shared" si="8"/>
        <v>0.10327959476453955</v>
      </c>
      <c r="L25" s="81">
        <f t="shared" si="0"/>
        <v>5.833333333333333</v>
      </c>
      <c r="M25" s="84">
        <f t="shared" si="1"/>
        <v>17.5</v>
      </c>
      <c r="N25" s="96" t="str">
        <f t="shared" si="9"/>
        <v>Piccola</v>
      </c>
      <c r="O25" s="85">
        <f t="shared" si="2"/>
        <v>13.68601142857143</v>
      </c>
      <c r="P25" s="85">
        <f t="shared" si="3"/>
        <v>0.24231183673469386</v>
      </c>
      <c r="Q25" s="85">
        <f t="shared" si="10"/>
        <v>13.928323265306123</v>
      </c>
      <c r="R25" s="85" t="str">
        <f t="shared" si="11"/>
        <v>Verificata</v>
      </c>
      <c r="S25" s="105">
        <f t="shared" si="12"/>
        <v>17.39672040523546</v>
      </c>
      <c r="T25" s="85">
        <f t="shared" si="4"/>
        <v>18.356348738614134</v>
      </c>
      <c r="U25" s="97" t="str">
        <f t="shared" si="13"/>
        <v>Verificata</v>
      </c>
      <c r="V25" s="105">
        <f t="shared" si="14"/>
        <v>0.9953104762020317</v>
      </c>
      <c r="W25" s="85">
        <f t="shared" si="15"/>
        <v>1.7340945652540078</v>
      </c>
      <c r="X25" s="85">
        <f t="shared" si="16"/>
        <v>2.91563722739142</v>
      </c>
      <c r="Y25" s="85">
        <v>5</v>
      </c>
      <c r="Z25" s="85">
        <f t="shared" si="17"/>
        <v>7.91563722739142</v>
      </c>
      <c r="AA25" s="85">
        <v>40</v>
      </c>
      <c r="AB25" s="97" t="str">
        <f t="shared" si="18"/>
        <v>Verificata</v>
      </c>
    </row>
    <row r="26" spans="1:28" ht="12.75">
      <c r="A26" s="79" t="s">
        <v>294</v>
      </c>
      <c r="B26" s="80">
        <v>3.5</v>
      </c>
      <c r="C26" s="80">
        <v>25</v>
      </c>
      <c r="D26" s="80">
        <v>35</v>
      </c>
      <c r="E26" s="81">
        <f t="shared" si="5"/>
        <v>875</v>
      </c>
      <c r="F26" s="81">
        <f t="shared" si="6"/>
        <v>5104.166666666667</v>
      </c>
      <c r="G26" s="82">
        <v>40</v>
      </c>
      <c r="H26" s="82">
        <f t="shared" si="7"/>
        <v>22.666666666666668</v>
      </c>
      <c r="I26" s="80">
        <v>-1184.944</v>
      </c>
      <c r="J26" s="80">
        <v>-39.9196</v>
      </c>
      <c r="K26" s="83">
        <f t="shared" si="8"/>
        <v>3.3689018215206796</v>
      </c>
      <c r="L26" s="81">
        <f t="shared" si="0"/>
        <v>5.833333333333333</v>
      </c>
      <c r="M26" s="84">
        <f t="shared" si="1"/>
        <v>17.5</v>
      </c>
      <c r="N26" s="96" t="str">
        <f t="shared" si="9"/>
        <v>Piccola</v>
      </c>
      <c r="O26" s="85">
        <f t="shared" si="2"/>
        <v>13.542217142857142</v>
      </c>
      <c r="P26" s="85">
        <f t="shared" si="3"/>
        <v>-7.820982857142858</v>
      </c>
      <c r="Q26" s="85">
        <f t="shared" si="10"/>
        <v>5.721234285714284</v>
      </c>
      <c r="R26" s="85" t="str">
        <f t="shared" si="11"/>
        <v>Verificata</v>
      </c>
      <c r="S26" s="105">
        <f t="shared" si="12"/>
        <v>14.13109817847932</v>
      </c>
      <c r="T26" s="85">
        <f t="shared" si="4"/>
        <v>22.360970299384793</v>
      </c>
      <c r="U26" s="97" t="str">
        <f t="shared" si="13"/>
        <v>Verificata</v>
      </c>
      <c r="V26" s="105">
        <f t="shared" si="14"/>
        <v>0.8679992963419036</v>
      </c>
      <c r="W26" s="85">
        <f t="shared" si="15"/>
        <v>1.800620817291013</v>
      </c>
      <c r="X26" s="85">
        <f t="shared" si="16"/>
        <v>17.199916105185846</v>
      </c>
      <c r="Y26" s="85">
        <v>5</v>
      </c>
      <c r="Z26" s="85">
        <f t="shared" si="17"/>
        <v>22.199916105185846</v>
      </c>
      <c r="AA26" s="85">
        <v>40</v>
      </c>
      <c r="AB26" s="97" t="str">
        <f t="shared" si="18"/>
        <v>Verificata</v>
      </c>
    </row>
    <row r="27" spans="1:28" ht="12.75">
      <c r="A27" s="79" t="s">
        <v>295</v>
      </c>
      <c r="B27" s="80">
        <v>3.5</v>
      </c>
      <c r="C27" s="80">
        <v>25</v>
      </c>
      <c r="D27" s="80">
        <v>35</v>
      </c>
      <c r="E27" s="81">
        <f t="shared" si="5"/>
        <v>875</v>
      </c>
      <c r="F27" s="81">
        <f t="shared" si="6"/>
        <v>5104.166666666667</v>
      </c>
      <c r="G27" s="82">
        <v>40</v>
      </c>
      <c r="H27" s="82">
        <f t="shared" si="7"/>
        <v>22.666666666666668</v>
      </c>
      <c r="I27" s="80">
        <v>-1185.942</v>
      </c>
      <c r="J27" s="80">
        <v>-41.1756</v>
      </c>
      <c r="K27" s="83">
        <f t="shared" si="8"/>
        <v>3.471974177489287</v>
      </c>
      <c r="L27" s="81">
        <f t="shared" si="0"/>
        <v>5.833333333333333</v>
      </c>
      <c r="M27" s="84">
        <f t="shared" si="1"/>
        <v>17.5</v>
      </c>
      <c r="N27" s="96" t="str">
        <f t="shared" si="9"/>
        <v>Piccola</v>
      </c>
      <c r="O27" s="85">
        <f t="shared" si="2"/>
        <v>13.553622857142857</v>
      </c>
      <c r="P27" s="85">
        <f t="shared" si="3"/>
        <v>-8.067056326530613</v>
      </c>
      <c r="Q27" s="85">
        <f t="shared" si="10"/>
        <v>5.486566530612244</v>
      </c>
      <c r="R27" s="85" t="str">
        <f t="shared" si="11"/>
        <v>Verificata</v>
      </c>
      <c r="S27" s="105">
        <f t="shared" si="12"/>
        <v>14.028025822510713</v>
      </c>
      <c r="T27" s="85">
        <f t="shared" si="4"/>
        <v>22.544241363778575</v>
      </c>
      <c r="U27" s="97" t="str">
        <f t="shared" si="13"/>
        <v>Verificata</v>
      </c>
      <c r="V27" s="105">
        <f t="shared" si="14"/>
        <v>0.864409257773756</v>
      </c>
      <c r="W27" s="85">
        <f t="shared" si="15"/>
        <v>1.8028388392651375</v>
      </c>
      <c r="X27" s="85">
        <f t="shared" si="16"/>
        <v>17.48992089245652</v>
      </c>
      <c r="Y27" s="85">
        <v>5</v>
      </c>
      <c r="Z27" s="85">
        <f t="shared" si="17"/>
        <v>22.48992089245652</v>
      </c>
      <c r="AA27" s="85">
        <v>40</v>
      </c>
      <c r="AB27" s="97" t="str">
        <f t="shared" si="18"/>
        <v>Verificata</v>
      </c>
    </row>
    <row r="28" spans="1:28" ht="12.75">
      <c r="A28" s="79" t="s">
        <v>296</v>
      </c>
      <c r="B28" s="80">
        <v>3.5</v>
      </c>
      <c r="C28" s="80">
        <v>25</v>
      </c>
      <c r="D28" s="80">
        <v>35</v>
      </c>
      <c r="E28" s="81">
        <f t="shared" si="5"/>
        <v>875</v>
      </c>
      <c r="F28" s="81">
        <f t="shared" si="6"/>
        <v>5104.166666666667</v>
      </c>
      <c r="G28" s="82">
        <v>40</v>
      </c>
      <c r="H28" s="82">
        <f t="shared" si="7"/>
        <v>22.666666666666668</v>
      </c>
      <c r="I28" s="80">
        <v>-779.745</v>
      </c>
      <c r="J28" s="80">
        <v>36.6149</v>
      </c>
      <c r="K28" s="83">
        <f t="shared" si="8"/>
        <v>4.695753098769469</v>
      </c>
      <c r="L28" s="81">
        <f t="shared" si="0"/>
        <v>5.833333333333333</v>
      </c>
      <c r="M28" s="84">
        <f t="shared" si="1"/>
        <v>17.5</v>
      </c>
      <c r="N28" s="96" t="str">
        <f t="shared" si="9"/>
        <v>Piccola</v>
      </c>
      <c r="O28" s="85">
        <f t="shared" si="2"/>
        <v>8.911371428571428</v>
      </c>
      <c r="P28" s="85">
        <f t="shared" si="3"/>
        <v>7.173531428571429</v>
      </c>
      <c r="Q28" s="85">
        <f t="shared" si="10"/>
        <v>16.084902857142858</v>
      </c>
      <c r="R28" s="85" t="str">
        <f t="shared" si="11"/>
        <v>Verificata</v>
      </c>
      <c r="S28" s="105">
        <f t="shared" si="12"/>
        <v>12.804246901230531</v>
      </c>
      <c r="T28" s="85">
        <f t="shared" si="4"/>
        <v>16.23929947648987</v>
      </c>
      <c r="U28" s="97" t="str">
        <f t="shared" si="13"/>
        <v>Verificata</v>
      </c>
      <c r="V28" s="105">
        <f t="shared" si="14"/>
        <v>0.8775891806125339</v>
      </c>
      <c r="W28" s="85">
        <f t="shared" si="15"/>
        <v>1.794796729810137</v>
      </c>
      <c r="X28" s="85">
        <f t="shared" si="16"/>
        <v>16.41932000185357</v>
      </c>
      <c r="Y28" s="85">
        <v>5</v>
      </c>
      <c r="Z28" s="85">
        <f t="shared" si="17"/>
        <v>21.41932000185357</v>
      </c>
      <c r="AA28" s="85">
        <v>40</v>
      </c>
      <c r="AB28" s="97" t="str">
        <f t="shared" si="18"/>
        <v>Verificata</v>
      </c>
    </row>
    <row r="29" spans="1:28" ht="12.75">
      <c r="A29" s="79" t="s">
        <v>297</v>
      </c>
      <c r="B29" s="80">
        <v>3.5</v>
      </c>
      <c r="C29" s="80">
        <v>25</v>
      </c>
      <c r="D29" s="80">
        <v>35</v>
      </c>
      <c r="E29" s="81">
        <f t="shared" si="5"/>
        <v>875</v>
      </c>
      <c r="F29" s="81">
        <f t="shared" si="6"/>
        <v>5104.166666666667</v>
      </c>
      <c r="G29" s="82">
        <v>40</v>
      </c>
      <c r="H29" s="82">
        <f t="shared" si="7"/>
        <v>22.666666666666668</v>
      </c>
      <c r="I29" s="80">
        <v>-779.865</v>
      </c>
      <c r="J29" s="80">
        <v>35.0705</v>
      </c>
      <c r="K29" s="83">
        <f t="shared" si="8"/>
        <v>4.496996274996314</v>
      </c>
      <c r="L29" s="81">
        <f t="shared" si="0"/>
        <v>5.833333333333333</v>
      </c>
      <c r="M29" s="84">
        <f t="shared" si="1"/>
        <v>17.5</v>
      </c>
      <c r="N29" s="96" t="str">
        <f t="shared" si="9"/>
        <v>Piccola</v>
      </c>
      <c r="O29" s="85">
        <f t="shared" si="2"/>
        <v>8.912742857142856</v>
      </c>
      <c r="P29" s="85">
        <f t="shared" si="3"/>
        <v>6.870955102040816</v>
      </c>
      <c r="Q29" s="85">
        <f t="shared" si="10"/>
        <v>15.783697959183673</v>
      </c>
      <c r="R29" s="85" t="str">
        <f t="shared" si="11"/>
        <v>Verificata</v>
      </c>
      <c r="S29" s="105">
        <f t="shared" si="12"/>
        <v>13.003003725003687</v>
      </c>
      <c r="T29" s="85">
        <f t="shared" si="4"/>
        <v>15.993535370608456</v>
      </c>
      <c r="U29" s="97" t="str">
        <f t="shared" si="13"/>
        <v>Verificata</v>
      </c>
      <c r="V29" s="105">
        <f t="shared" si="14"/>
        <v>0.8821438953122033</v>
      </c>
      <c r="W29" s="85">
        <f t="shared" si="15"/>
        <v>1.7920812010888856</v>
      </c>
      <c r="X29" s="85">
        <f t="shared" si="16"/>
        <v>16.04499677959797</v>
      </c>
      <c r="Y29" s="85">
        <v>5</v>
      </c>
      <c r="Z29" s="85">
        <f t="shared" si="17"/>
        <v>21.04499677959797</v>
      </c>
      <c r="AA29" s="85">
        <v>40</v>
      </c>
      <c r="AB29" s="97" t="str">
        <f t="shared" si="18"/>
        <v>Verificata</v>
      </c>
    </row>
    <row r="30" spans="1:28" ht="12.75">
      <c r="A30" s="79" t="s">
        <v>298</v>
      </c>
      <c r="B30" s="80">
        <v>3.5</v>
      </c>
      <c r="C30" s="80">
        <v>25</v>
      </c>
      <c r="D30" s="80">
        <v>35</v>
      </c>
      <c r="E30" s="81">
        <f t="shared" si="5"/>
        <v>875</v>
      </c>
      <c r="F30" s="81">
        <f t="shared" si="6"/>
        <v>5104.166666666667</v>
      </c>
      <c r="G30" s="82">
        <v>40</v>
      </c>
      <c r="H30" s="82">
        <f t="shared" si="7"/>
        <v>22.666666666666668</v>
      </c>
      <c r="I30" s="80">
        <v>-787.26</v>
      </c>
      <c r="J30" s="80">
        <v>-2.727</v>
      </c>
      <c r="K30" s="83">
        <f t="shared" si="8"/>
        <v>0.3463912811523512</v>
      </c>
      <c r="L30" s="81">
        <f t="shared" si="0"/>
        <v>5.833333333333333</v>
      </c>
      <c r="M30" s="84">
        <f t="shared" si="1"/>
        <v>17.5</v>
      </c>
      <c r="N30" s="96" t="str">
        <f t="shared" si="9"/>
        <v>Piccola</v>
      </c>
      <c r="O30" s="85">
        <f t="shared" si="2"/>
        <v>8.997257142857142</v>
      </c>
      <c r="P30" s="85">
        <f t="shared" si="3"/>
        <v>-0.534269387755102</v>
      </c>
      <c r="Q30" s="85">
        <f t="shared" si="10"/>
        <v>8.46298775510204</v>
      </c>
      <c r="R30" s="85" t="str">
        <f t="shared" si="11"/>
        <v>Verificata</v>
      </c>
      <c r="S30" s="105">
        <f t="shared" si="12"/>
        <v>17.15360871884765</v>
      </c>
      <c r="T30" s="85">
        <f t="shared" si="4"/>
        <v>12.238590925146339</v>
      </c>
      <c r="U30" s="97" t="str">
        <f t="shared" si="13"/>
        <v>Verificata</v>
      </c>
      <c r="V30" s="105">
        <f t="shared" si="14"/>
        <v>0.9897182413555181</v>
      </c>
      <c r="W30" s="85">
        <f t="shared" si="15"/>
        <v>1.7365663122966422</v>
      </c>
      <c r="X30" s="85">
        <f t="shared" si="16"/>
        <v>4.335557118380509</v>
      </c>
      <c r="Y30" s="85">
        <v>5</v>
      </c>
      <c r="Z30" s="85">
        <f t="shared" si="17"/>
        <v>9.335557118380509</v>
      </c>
      <c r="AA30" s="85">
        <v>40</v>
      </c>
      <c r="AB30" s="97" t="str">
        <f t="shared" si="18"/>
        <v>Verificata</v>
      </c>
    </row>
    <row r="31" spans="1:28" ht="12.75">
      <c r="A31" s="79" t="s">
        <v>299</v>
      </c>
      <c r="B31" s="80">
        <v>3.5</v>
      </c>
      <c r="C31" s="80">
        <v>25</v>
      </c>
      <c r="D31" s="80">
        <v>35</v>
      </c>
      <c r="E31" s="81">
        <f t="shared" si="5"/>
        <v>875</v>
      </c>
      <c r="F31" s="81">
        <f t="shared" si="6"/>
        <v>5104.166666666667</v>
      </c>
      <c r="G31" s="82">
        <v>40</v>
      </c>
      <c r="H31" s="82">
        <f t="shared" si="7"/>
        <v>22.666666666666668</v>
      </c>
      <c r="I31" s="80">
        <v>-788.696</v>
      </c>
      <c r="J31" s="80">
        <v>-3.5043</v>
      </c>
      <c r="K31" s="83">
        <f t="shared" si="8"/>
        <v>0.44431568056640325</v>
      </c>
      <c r="L31" s="81">
        <f t="shared" si="0"/>
        <v>5.833333333333333</v>
      </c>
      <c r="M31" s="84">
        <f t="shared" si="1"/>
        <v>17.5</v>
      </c>
      <c r="N31" s="96" t="str">
        <f t="shared" si="9"/>
        <v>Piccola</v>
      </c>
      <c r="O31" s="85">
        <f t="shared" si="2"/>
        <v>9.013668571428571</v>
      </c>
      <c r="P31" s="85">
        <f t="shared" si="3"/>
        <v>-0.6865567346938776</v>
      </c>
      <c r="Q31" s="85">
        <f t="shared" si="10"/>
        <v>8.327111836734694</v>
      </c>
      <c r="R31" s="85" t="str">
        <f t="shared" si="11"/>
        <v>Verificata</v>
      </c>
      <c r="S31" s="105">
        <f t="shared" si="12"/>
        <v>17.055684319433595</v>
      </c>
      <c r="T31" s="85">
        <f t="shared" si="4"/>
        <v>12.33131015996184</v>
      </c>
      <c r="U31" s="97" t="str">
        <f t="shared" si="13"/>
        <v>Verificata</v>
      </c>
      <c r="V31" s="105">
        <f t="shared" si="14"/>
        <v>0.9868261528103118</v>
      </c>
      <c r="W31" s="85">
        <f t="shared" si="15"/>
        <v>1.7378594904705709</v>
      </c>
      <c r="X31" s="85">
        <f t="shared" si="16"/>
        <v>4.918427460487119</v>
      </c>
      <c r="Y31" s="85">
        <v>5</v>
      </c>
      <c r="Z31" s="85">
        <f t="shared" si="17"/>
        <v>9.91842746048712</v>
      </c>
      <c r="AA31" s="85">
        <v>40</v>
      </c>
      <c r="AB31" s="97" t="str">
        <f t="shared" si="18"/>
        <v>Verificata</v>
      </c>
    </row>
    <row r="32" spans="1:28" ht="12.75">
      <c r="A32" s="79" t="s">
        <v>300</v>
      </c>
      <c r="B32" s="80">
        <v>3.5</v>
      </c>
      <c r="C32" s="80">
        <v>25</v>
      </c>
      <c r="D32" s="80">
        <v>35</v>
      </c>
      <c r="E32" s="81">
        <f t="shared" si="5"/>
        <v>875</v>
      </c>
      <c r="F32" s="81">
        <f t="shared" si="6"/>
        <v>5104.166666666667</v>
      </c>
      <c r="G32" s="82">
        <v>40</v>
      </c>
      <c r="H32" s="82">
        <f t="shared" si="7"/>
        <v>22.666666666666668</v>
      </c>
      <c r="I32" s="80">
        <v>-750.649</v>
      </c>
      <c r="J32" s="80">
        <v>-1.1667</v>
      </c>
      <c r="K32" s="83">
        <f t="shared" si="8"/>
        <v>0.15542550512956121</v>
      </c>
      <c r="L32" s="81">
        <f t="shared" si="0"/>
        <v>5.833333333333333</v>
      </c>
      <c r="M32" s="84">
        <f t="shared" si="1"/>
        <v>17.5</v>
      </c>
      <c r="N32" s="96" t="str">
        <f t="shared" si="9"/>
        <v>Piccola</v>
      </c>
      <c r="O32" s="85">
        <f t="shared" si="2"/>
        <v>8.578845714285714</v>
      </c>
      <c r="P32" s="85">
        <f t="shared" si="3"/>
        <v>-0.22857795918367346</v>
      </c>
      <c r="Q32" s="85">
        <f t="shared" si="10"/>
        <v>8.35026775510204</v>
      </c>
      <c r="R32" s="85" t="str">
        <f t="shared" si="11"/>
        <v>Verificata</v>
      </c>
      <c r="S32" s="105">
        <f t="shared" si="12"/>
        <v>17.34457449487044</v>
      </c>
      <c r="T32" s="85">
        <f t="shared" si="4"/>
        <v>11.54096151080943</v>
      </c>
      <c r="U32" s="97" t="str">
        <f t="shared" si="13"/>
        <v>Verificata</v>
      </c>
      <c r="V32" s="105">
        <f t="shared" si="14"/>
        <v>0.9955750953760941</v>
      </c>
      <c r="W32" s="85">
        <f t="shared" si="15"/>
        <v>1.733978539280258</v>
      </c>
      <c r="X32" s="85">
        <f t="shared" si="16"/>
        <v>2.831615548232655</v>
      </c>
      <c r="Y32" s="85">
        <v>5</v>
      </c>
      <c r="Z32" s="85">
        <f t="shared" si="17"/>
        <v>7.831615548232655</v>
      </c>
      <c r="AA32" s="85">
        <v>40</v>
      </c>
      <c r="AB32" s="97" t="str">
        <f t="shared" si="18"/>
        <v>Verificata</v>
      </c>
    </row>
    <row r="33" spans="1:28" ht="12.75">
      <c r="A33" s="79" t="s">
        <v>301</v>
      </c>
      <c r="B33" s="80">
        <v>3.5</v>
      </c>
      <c r="C33" s="80">
        <v>25</v>
      </c>
      <c r="D33" s="80">
        <v>35</v>
      </c>
      <c r="E33" s="81">
        <f t="shared" si="5"/>
        <v>875</v>
      </c>
      <c r="F33" s="81">
        <f t="shared" si="6"/>
        <v>5104.166666666667</v>
      </c>
      <c r="G33" s="82">
        <v>40</v>
      </c>
      <c r="H33" s="82">
        <f t="shared" si="7"/>
        <v>22.666666666666668</v>
      </c>
      <c r="I33" s="80">
        <v>-755.334</v>
      </c>
      <c r="J33" s="80">
        <v>-2.2075</v>
      </c>
      <c r="K33" s="83">
        <f t="shared" si="8"/>
        <v>0.2922548170743009</v>
      </c>
      <c r="L33" s="81">
        <f t="shared" si="0"/>
        <v>5.833333333333333</v>
      </c>
      <c r="M33" s="84">
        <f t="shared" si="1"/>
        <v>17.5</v>
      </c>
      <c r="N33" s="96" t="str">
        <f t="shared" si="9"/>
        <v>Piccola</v>
      </c>
      <c r="O33" s="85">
        <f t="shared" si="2"/>
        <v>8.63238857142857</v>
      </c>
      <c r="P33" s="85">
        <f t="shared" si="3"/>
        <v>-0.43248979591836734</v>
      </c>
      <c r="Q33" s="85">
        <f t="shared" si="10"/>
        <v>8.199898775510203</v>
      </c>
      <c r="R33" s="85" t="str">
        <f t="shared" si="11"/>
        <v>Verificata</v>
      </c>
      <c r="S33" s="105">
        <f t="shared" si="12"/>
        <v>17.2077451829257</v>
      </c>
      <c r="T33" s="85">
        <f t="shared" si="4"/>
        <v>11.705333723785053</v>
      </c>
      <c r="U33" s="97" t="str">
        <f t="shared" si="13"/>
        <v>Verificata</v>
      </c>
      <c r="V33" s="105">
        <f t="shared" si="14"/>
        <v>0.9916606065185157</v>
      </c>
      <c r="W33" s="85">
        <f t="shared" si="15"/>
        <v>1.7357035072426257</v>
      </c>
      <c r="X33" s="85">
        <f t="shared" si="16"/>
        <v>3.8988530659618297</v>
      </c>
      <c r="Y33" s="85">
        <v>5</v>
      </c>
      <c r="Z33" s="85">
        <f t="shared" si="17"/>
        <v>8.89885306596183</v>
      </c>
      <c r="AA33" s="85">
        <v>40</v>
      </c>
      <c r="AB33" s="97" t="str">
        <f t="shared" si="18"/>
        <v>Verificata</v>
      </c>
    </row>
    <row r="34" spans="1:28" ht="12.75">
      <c r="A34" s="79" t="s">
        <v>302</v>
      </c>
      <c r="B34" s="80">
        <v>3.5</v>
      </c>
      <c r="C34" s="80">
        <v>25</v>
      </c>
      <c r="D34" s="80">
        <v>35</v>
      </c>
      <c r="E34" s="81">
        <f t="shared" si="5"/>
        <v>875</v>
      </c>
      <c r="F34" s="81">
        <f t="shared" si="6"/>
        <v>5104.166666666667</v>
      </c>
      <c r="G34" s="82">
        <v>40</v>
      </c>
      <c r="H34" s="82">
        <f t="shared" si="7"/>
        <v>22.666666666666668</v>
      </c>
      <c r="I34" s="80">
        <v>-752.14</v>
      </c>
      <c r="J34" s="80">
        <v>-0.8299</v>
      </c>
      <c r="K34" s="83">
        <f t="shared" si="8"/>
        <v>0.11033850081101922</v>
      </c>
      <c r="L34" s="81">
        <f t="shared" si="0"/>
        <v>5.833333333333333</v>
      </c>
      <c r="M34" s="84">
        <f t="shared" si="1"/>
        <v>17.5</v>
      </c>
      <c r="N34" s="96" t="str">
        <f t="shared" si="9"/>
        <v>Piccola</v>
      </c>
      <c r="O34" s="85">
        <f t="shared" si="2"/>
        <v>8.595885714285714</v>
      </c>
      <c r="P34" s="85">
        <f t="shared" si="3"/>
        <v>-0.16259265306122447</v>
      </c>
      <c r="Q34" s="85">
        <f t="shared" si="10"/>
        <v>8.43329306122449</v>
      </c>
      <c r="R34" s="85" t="str">
        <f t="shared" si="11"/>
        <v>Verificata</v>
      </c>
      <c r="S34" s="105">
        <f t="shared" si="12"/>
        <v>17.389661499188982</v>
      </c>
      <c r="T34" s="85">
        <f t="shared" si="4"/>
        <v>11.533902869588395</v>
      </c>
      <c r="U34" s="97" t="str">
        <f t="shared" si="13"/>
        <v>Verificata</v>
      </c>
      <c r="V34" s="105">
        <f t="shared" si="14"/>
        <v>0.9968484399226978</v>
      </c>
      <c r="W34" s="85">
        <f t="shared" si="15"/>
        <v>1.7334213990707772</v>
      </c>
      <c r="X34" s="85">
        <f t="shared" si="16"/>
        <v>2.3874154895239266</v>
      </c>
      <c r="Y34" s="85">
        <v>5</v>
      </c>
      <c r="Z34" s="85">
        <f t="shared" si="17"/>
        <v>7.387415489523926</v>
      </c>
      <c r="AA34" s="85">
        <v>40</v>
      </c>
      <c r="AB34" s="97" t="str">
        <f t="shared" si="18"/>
        <v>Verificata</v>
      </c>
    </row>
    <row r="35" spans="1:28" ht="12.75">
      <c r="A35" s="79" t="s">
        <v>303</v>
      </c>
      <c r="B35" s="80">
        <v>3.5</v>
      </c>
      <c r="C35" s="80">
        <v>25</v>
      </c>
      <c r="D35" s="80">
        <v>35</v>
      </c>
      <c r="E35" s="81">
        <f t="shared" si="5"/>
        <v>875</v>
      </c>
      <c r="F35" s="81">
        <f t="shared" si="6"/>
        <v>5104.166666666667</v>
      </c>
      <c r="G35" s="82">
        <v>40</v>
      </c>
      <c r="H35" s="82">
        <f t="shared" si="7"/>
        <v>22.666666666666668</v>
      </c>
      <c r="I35" s="80">
        <v>-757.498</v>
      </c>
      <c r="J35" s="80">
        <v>-2.3615</v>
      </c>
      <c r="K35" s="83">
        <f t="shared" si="8"/>
        <v>0.31174999801979675</v>
      </c>
      <c r="L35" s="81">
        <f t="shared" si="0"/>
        <v>5.833333333333333</v>
      </c>
      <c r="M35" s="84">
        <f t="shared" si="1"/>
        <v>17.5</v>
      </c>
      <c r="N35" s="96" t="str">
        <f t="shared" si="9"/>
        <v>Piccola</v>
      </c>
      <c r="O35" s="85">
        <f t="shared" si="2"/>
        <v>8.65712</v>
      </c>
      <c r="P35" s="85">
        <f t="shared" si="3"/>
        <v>-0.4626612244897959</v>
      </c>
      <c r="Q35" s="85">
        <f t="shared" si="10"/>
        <v>8.194458775510205</v>
      </c>
      <c r="R35" s="85" t="str">
        <f t="shared" si="11"/>
        <v>Verificata</v>
      </c>
      <c r="S35" s="105">
        <f t="shared" si="12"/>
        <v>17.188250001980204</v>
      </c>
      <c r="T35" s="85">
        <f t="shared" si="4"/>
        <v>11.75218341852108</v>
      </c>
      <c r="U35" s="97" t="str">
        <f t="shared" si="13"/>
        <v>Verificata</v>
      </c>
      <c r="V35" s="105">
        <f t="shared" si="14"/>
        <v>0.9910840193837156</v>
      </c>
      <c r="W35" s="85">
        <f t="shared" si="15"/>
        <v>1.7359591516272423</v>
      </c>
      <c r="X35" s="85">
        <f t="shared" si="16"/>
        <v>4.033150682432792</v>
      </c>
      <c r="Y35" s="85">
        <v>5</v>
      </c>
      <c r="Z35" s="85">
        <f t="shared" si="17"/>
        <v>9.033150682432792</v>
      </c>
      <c r="AA35" s="85">
        <v>40</v>
      </c>
      <c r="AB35" s="97" t="str">
        <f t="shared" si="18"/>
        <v>Verificata</v>
      </c>
    </row>
    <row r="36" spans="1:28" ht="12.75">
      <c r="A36" s="79" t="s">
        <v>304</v>
      </c>
      <c r="B36" s="80">
        <v>3.5</v>
      </c>
      <c r="C36" s="80">
        <v>25</v>
      </c>
      <c r="D36" s="80">
        <v>35</v>
      </c>
      <c r="E36" s="81">
        <f t="shared" si="5"/>
        <v>875</v>
      </c>
      <c r="F36" s="81">
        <f t="shared" si="6"/>
        <v>5104.166666666667</v>
      </c>
      <c r="G36" s="82">
        <v>40</v>
      </c>
      <c r="H36" s="82">
        <f t="shared" si="7"/>
        <v>22.666666666666668</v>
      </c>
      <c r="I36" s="80">
        <v>-786.845</v>
      </c>
      <c r="J36" s="80">
        <v>1.3448</v>
      </c>
      <c r="K36" s="83">
        <f t="shared" si="8"/>
        <v>0.17091040802191027</v>
      </c>
      <c r="L36" s="81">
        <f t="shared" si="0"/>
        <v>5.833333333333333</v>
      </c>
      <c r="M36" s="84">
        <f t="shared" si="1"/>
        <v>17.5</v>
      </c>
      <c r="N36" s="96" t="str">
        <f t="shared" si="9"/>
        <v>Piccola</v>
      </c>
      <c r="O36" s="85">
        <f t="shared" si="2"/>
        <v>8.992514285714286</v>
      </c>
      <c r="P36" s="85">
        <f t="shared" si="3"/>
        <v>0.2634710204081632</v>
      </c>
      <c r="Q36" s="85">
        <f t="shared" si="10"/>
        <v>9.255985306122449</v>
      </c>
      <c r="R36" s="85" t="str">
        <f t="shared" si="11"/>
        <v>Verificata</v>
      </c>
      <c r="S36" s="105">
        <f t="shared" si="12"/>
        <v>17.32908959197809</v>
      </c>
      <c r="T36" s="85">
        <f t="shared" si="4"/>
        <v>12.108272175502211</v>
      </c>
      <c r="U36" s="97" t="str">
        <f t="shared" si="13"/>
        <v>Verificata</v>
      </c>
      <c r="V36" s="105">
        <f t="shared" si="14"/>
        <v>0.9949030642256356</v>
      </c>
      <c r="W36" s="85">
        <f t="shared" si="15"/>
        <v>1.7342733652830091</v>
      </c>
      <c r="X36" s="85">
        <f t="shared" si="16"/>
        <v>3.040586590442919</v>
      </c>
      <c r="Y36" s="85">
        <v>5</v>
      </c>
      <c r="Z36" s="85">
        <f t="shared" si="17"/>
        <v>8.040586590442919</v>
      </c>
      <c r="AA36" s="85">
        <v>40</v>
      </c>
      <c r="AB36" s="97" t="str">
        <f t="shared" si="18"/>
        <v>Verificata</v>
      </c>
    </row>
    <row r="37" spans="1:28" ht="12.75">
      <c r="A37" s="79" t="s">
        <v>305</v>
      </c>
      <c r="B37" s="80">
        <v>3.5</v>
      </c>
      <c r="C37" s="80">
        <v>25</v>
      </c>
      <c r="D37" s="80">
        <v>35</v>
      </c>
      <c r="E37" s="81">
        <f t="shared" si="5"/>
        <v>875</v>
      </c>
      <c r="F37" s="81">
        <f t="shared" si="6"/>
        <v>5104.166666666667</v>
      </c>
      <c r="G37" s="82">
        <v>40</v>
      </c>
      <c r="H37" s="82">
        <f t="shared" si="7"/>
        <v>22.666666666666668</v>
      </c>
      <c r="I37" s="80">
        <v>-789.352</v>
      </c>
      <c r="J37" s="80">
        <v>0.4824</v>
      </c>
      <c r="K37" s="83">
        <f t="shared" si="8"/>
        <v>0.06111341961507667</v>
      </c>
      <c r="L37" s="81">
        <f t="shared" si="0"/>
        <v>5.833333333333333</v>
      </c>
      <c r="M37" s="84">
        <f t="shared" si="1"/>
        <v>17.5</v>
      </c>
      <c r="N37" s="96" t="str">
        <f t="shared" si="9"/>
        <v>Piccola</v>
      </c>
      <c r="O37" s="85">
        <f t="shared" si="2"/>
        <v>9.021165714285713</v>
      </c>
      <c r="P37" s="85">
        <f t="shared" si="3"/>
        <v>0.09451102040816325</v>
      </c>
      <c r="Q37" s="85">
        <f t="shared" si="10"/>
        <v>9.115676734693876</v>
      </c>
      <c r="R37" s="85" t="str">
        <f t="shared" si="11"/>
        <v>Verificata</v>
      </c>
      <c r="S37" s="105">
        <f t="shared" si="12"/>
        <v>17.438886580384924</v>
      </c>
      <c r="T37" s="85">
        <f t="shared" si="4"/>
        <v>12.07037305371479</v>
      </c>
      <c r="U37" s="97" t="str">
        <f t="shared" si="13"/>
        <v>Verificata</v>
      </c>
      <c r="V37" s="105">
        <f t="shared" si="14"/>
        <v>0.9981656567131488</v>
      </c>
      <c r="W37" s="85">
        <f t="shared" si="15"/>
        <v>1.732847107323957</v>
      </c>
      <c r="X37" s="85">
        <f t="shared" si="16"/>
        <v>1.8195955522772942</v>
      </c>
      <c r="Y37" s="85">
        <v>5</v>
      </c>
      <c r="Z37" s="85">
        <f t="shared" si="17"/>
        <v>6.819595552277294</v>
      </c>
      <c r="AA37" s="85">
        <v>40</v>
      </c>
      <c r="AB37" s="97" t="str">
        <f t="shared" si="18"/>
        <v>Verificata</v>
      </c>
    </row>
    <row r="38" spans="1:28" ht="12.75">
      <c r="A38" s="79" t="s">
        <v>306</v>
      </c>
      <c r="B38" s="80">
        <v>3.5</v>
      </c>
      <c r="C38" s="80">
        <v>25</v>
      </c>
      <c r="D38" s="80">
        <v>35</v>
      </c>
      <c r="E38" s="81">
        <f t="shared" si="5"/>
        <v>875</v>
      </c>
      <c r="F38" s="81">
        <f t="shared" si="6"/>
        <v>5104.166666666667</v>
      </c>
      <c r="G38" s="82">
        <v>40</v>
      </c>
      <c r="H38" s="82">
        <f t="shared" si="7"/>
        <v>22.666666666666668</v>
      </c>
      <c r="I38" s="80">
        <v>-780.764</v>
      </c>
      <c r="J38" s="80">
        <v>-38.7374</v>
      </c>
      <c r="K38" s="83">
        <f t="shared" si="8"/>
        <v>4.961473633517939</v>
      </c>
      <c r="L38" s="81">
        <f t="shared" si="0"/>
        <v>5.833333333333333</v>
      </c>
      <c r="M38" s="84">
        <f t="shared" si="1"/>
        <v>17.5</v>
      </c>
      <c r="N38" s="96" t="str">
        <f t="shared" si="9"/>
        <v>Piccola</v>
      </c>
      <c r="O38" s="85">
        <f t="shared" si="2"/>
        <v>8.923017142857143</v>
      </c>
      <c r="P38" s="85">
        <f t="shared" si="3"/>
        <v>-7.589368163265306</v>
      </c>
      <c r="Q38" s="85">
        <f t="shared" si="10"/>
        <v>1.3336489795918371</v>
      </c>
      <c r="R38" s="85" t="str">
        <f t="shared" si="11"/>
        <v>Verificata</v>
      </c>
      <c r="S38" s="105">
        <f t="shared" si="12"/>
        <v>12.53852636648206</v>
      </c>
      <c r="T38" s="85">
        <f t="shared" si="4"/>
        <v>16.60511987197337</v>
      </c>
      <c r="U38" s="97" t="str">
        <f t="shared" si="13"/>
        <v>Verificata</v>
      </c>
      <c r="V38" s="105">
        <f t="shared" si="14"/>
        <v>0.8714057417837228</v>
      </c>
      <c r="W38" s="85">
        <f t="shared" si="15"/>
        <v>1.798535330007457</v>
      </c>
      <c r="X38" s="85">
        <f t="shared" si="16"/>
        <v>16.923694569631106</v>
      </c>
      <c r="Y38" s="85">
        <v>5</v>
      </c>
      <c r="Z38" s="85">
        <f t="shared" si="17"/>
        <v>21.923694569631106</v>
      </c>
      <c r="AA38" s="85">
        <v>40</v>
      </c>
      <c r="AB38" s="97" t="str">
        <f t="shared" si="18"/>
        <v>Verificata</v>
      </c>
    </row>
    <row r="39" spans="1:28" ht="12.75">
      <c r="A39" s="79" t="s">
        <v>307</v>
      </c>
      <c r="B39" s="80">
        <v>3.5</v>
      </c>
      <c r="C39" s="80">
        <v>25</v>
      </c>
      <c r="D39" s="80">
        <v>35</v>
      </c>
      <c r="E39" s="81">
        <f t="shared" si="5"/>
        <v>875</v>
      </c>
      <c r="F39" s="81">
        <f t="shared" si="6"/>
        <v>5104.166666666667</v>
      </c>
      <c r="G39" s="82">
        <v>40</v>
      </c>
      <c r="H39" s="82">
        <f t="shared" si="7"/>
        <v>22.666666666666668</v>
      </c>
      <c r="I39" s="80">
        <v>-780.677</v>
      </c>
      <c r="J39" s="80">
        <v>-39.7833</v>
      </c>
      <c r="K39" s="83">
        <f t="shared" si="8"/>
        <v>5.096000010247516</v>
      </c>
      <c r="L39" s="81">
        <f t="shared" si="0"/>
        <v>5.833333333333333</v>
      </c>
      <c r="M39" s="84">
        <f t="shared" si="1"/>
        <v>17.5</v>
      </c>
      <c r="N39" s="96" t="str">
        <f t="shared" si="9"/>
        <v>Piccola</v>
      </c>
      <c r="O39" s="85">
        <f t="shared" si="2"/>
        <v>8.922022857142858</v>
      </c>
      <c r="P39" s="85">
        <f t="shared" si="3"/>
        <v>-7.794279183673468</v>
      </c>
      <c r="Q39" s="85">
        <f t="shared" si="10"/>
        <v>1.1277436734693902</v>
      </c>
      <c r="R39" s="85" t="str">
        <f t="shared" si="11"/>
        <v>Verificata</v>
      </c>
      <c r="S39" s="105">
        <f t="shared" si="12"/>
        <v>12.403999989752485</v>
      </c>
      <c r="T39" s="85">
        <f t="shared" si="4"/>
        <v>16.78333872180916</v>
      </c>
      <c r="U39" s="97" t="str">
        <f t="shared" si="13"/>
        <v>Verificata</v>
      </c>
      <c r="V39" s="105">
        <f t="shared" si="14"/>
        <v>0.8683906785455895</v>
      </c>
      <c r="W39" s="85">
        <f t="shared" si="15"/>
        <v>1.8003802632509607</v>
      </c>
      <c r="X39" s="85">
        <f t="shared" si="16"/>
        <v>17.168233722935874</v>
      </c>
      <c r="Y39" s="85">
        <v>5</v>
      </c>
      <c r="Z39" s="85">
        <f t="shared" si="17"/>
        <v>22.168233722935874</v>
      </c>
      <c r="AA39" s="85">
        <v>40</v>
      </c>
      <c r="AB39" s="97" t="str">
        <f t="shared" si="18"/>
        <v>Verificata</v>
      </c>
    </row>
    <row r="40" spans="1:28" ht="12.75">
      <c r="A40" s="79" t="s">
        <v>308</v>
      </c>
      <c r="B40" s="80">
        <v>3.5</v>
      </c>
      <c r="C40" s="80">
        <v>25</v>
      </c>
      <c r="D40" s="80">
        <v>35</v>
      </c>
      <c r="E40" s="81">
        <f t="shared" si="5"/>
        <v>875</v>
      </c>
      <c r="F40" s="81">
        <f t="shared" si="6"/>
        <v>5104.166666666667</v>
      </c>
      <c r="G40" s="82">
        <v>40</v>
      </c>
      <c r="H40" s="82">
        <f t="shared" si="7"/>
        <v>22.666666666666668</v>
      </c>
      <c r="I40" s="80">
        <v>-376.716</v>
      </c>
      <c r="J40" s="80">
        <v>46.484</v>
      </c>
      <c r="K40" s="83">
        <f t="shared" si="8"/>
        <v>12.339268839125497</v>
      </c>
      <c r="L40" s="81">
        <f t="shared" si="0"/>
        <v>5.833333333333333</v>
      </c>
      <c r="M40" s="84">
        <f t="shared" si="1"/>
        <v>17.5</v>
      </c>
      <c r="N40" s="96" t="str">
        <f t="shared" si="9"/>
        <v>Media</v>
      </c>
      <c r="O40" s="85">
        <f t="shared" si="2"/>
        <v>4.305325714285714</v>
      </c>
      <c r="P40" s="85">
        <f t="shared" si="3"/>
        <v>9.107069387755102</v>
      </c>
      <c r="Q40" s="85">
        <f t="shared" si="10"/>
        <v>13.412395102040815</v>
      </c>
      <c r="R40" s="85" t="str">
        <f t="shared" si="11"/>
        <v>Verificata</v>
      </c>
      <c r="S40" s="105">
        <f t="shared" si="12"/>
        <v>5.160731160874503</v>
      </c>
      <c r="T40" s="85">
        <f t="shared" si="4"/>
        <v>19.46576887430368</v>
      </c>
      <c r="U40" s="97" t="str">
        <f t="shared" si="13"/>
        <v>Verificata</v>
      </c>
      <c r="V40" s="105">
        <f t="shared" si="14"/>
        <v>0.8495585531936928</v>
      </c>
      <c r="W40" s="85">
        <f t="shared" si="15"/>
        <v>1.812237679696842</v>
      </c>
      <c r="X40" s="85">
        <f t="shared" si="16"/>
        <v>18.680043081757038</v>
      </c>
      <c r="Y40" s="85">
        <v>5</v>
      </c>
      <c r="Z40" s="85">
        <f t="shared" si="17"/>
        <v>23.680043081757038</v>
      </c>
      <c r="AA40" s="85">
        <v>40</v>
      </c>
      <c r="AB40" s="97" t="str">
        <f t="shared" si="18"/>
        <v>Verificata</v>
      </c>
    </row>
    <row r="41" spans="1:28" ht="12.75">
      <c r="A41" s="79" t="s">
        <v>309</v>
      </c>
      <c r="B41" s="80">
        <v>3.5</v>
      </c>
      <c r="C41" s="80">
        <v>25</v>
      </c>
      <c r="D41" s="80">
        <v>35</v>
      </c>
      <c r="E41" s="81">
        <f t="shared" si="5"/>
        <v>875</v>
      </c>
      <c r="F41" s="81">
        <f t="shared" si="6"/>
        <v>5104.166666666667</v>
      </c>
      <c r="G41" s="82">
        <v>40</v>
      </c>
      <c r="H41" s="82">
        <f t="shared" si="7"/>
        <v>22.666666666666668</v>
      </c>
      <c r="I41" s="80">
        <v>-377.066</v>
      </c>
      <c r="J41" s="80">
        <v>47.2847</v>
      </c>
      <c r="K41" s="83">
        <f t="shared" si="8"/>
        <v>12.540165382187736</v>
      </c>
      <c r="L41" s="81">
        <f t="shared" si="0"/>
        <v>5.833333333333333</v>
      </c>
      <c r="M41" s="84">
        <f t="shared" si="1"/>
        <v>17.5</v>
      </c>
      <c r="N41" s="96" t="str">
        <f t="shared" si="9"/>
        <v>Media</v>
      </c>
      <c r="O41" s="85">
        <f t="shared" si="2"/>
        <v>4.309325714285714</v>
      </c>
      <c r="P41" s="85">
        <f t="shared" si="3"/>
        <v>9.263941224489797</v>
      </c>
      <c r="Q41" s="85">
        <f t="shared" si="10"/>
        <v>13.573266938775511</v>
      </c>
      <c r="R41" s="85" t="str">
        <f t="shared" si="11"/>
        <v>Verificata</v>
      </c>
      <c r="S41" s="105">
        <f t="shared" si="12"/>
        <v>4.959834617812264</v>
      </c>
      <c r="T41" s="85">
        <f t="shared" si="4"/>
        <v>20.273041559132746</v>
      </c>
      <c r="U41" s="97" t="str">
        <f>IF(T41&lt;=H41,"Verificata","Non Verificata")</f>
        <v>Verificata</v>
      </c>
      <c r="V41" s="105">
        <f t="shared" si="14"/>
        <v>0.8473627006111019</v>
      </c>
      <c r="W41" s="85">
        <f t="shared" si="15"/>
        <v>1.8136585308396982</v>
      </c>
      <c r="X41" s="85">
        <f t="shared" si="16"/>
        <v>18.855012007493198</v>
      </c>
      <c r="Y41" s="85">
        <v>5</v>
      </c>
      <c r="Z41" s="85">
        <f t="shared" si="17"/>
        <v>23.855012007493198</v>
      </c>
      <c r="AA41" s="85">
        <v>40</v>
      </c>
      <c r="AB41" s="97" t="str">
        <f t="shared" si="18"/>
        <v>Verificata</v>
      </c>
    </row>
    <row r="42" spans="1:28" ht="12.75">
      <c r="A42" s="79" t="s">
        <v>310</v>
      </c>
      <c r="B42" s="80">
        <v>3.5</v>
      </c>
      <c r="C42" s="80">
        <v>25</v>
      </c>
      <c r="D42" s="80">
        <v>35</v>
      </c>
      <c r="E42" s="81">
        <f t="shared" si="5"/>
        <v>875</v>
      </c>
      <c r="F42" s="81">
        <f t="shared" si="6"/>
        <v>5104.166666666667</v>
      </c>
      <c r="G42" s="82">
        <v>40</v>
      </c>
      <c r="H42" s="82">
        <f t="shared" si="7"/>
        <v>22.666666666666668</v>
      </c>
      <c r="I42" s="80">
        <v>-381.143</v>
      </c>
      <c r="J42" s="80">
        <v>-5.5217</v>
      </c>
      <c r="K42" s="83">
        <f t="shared" si="8"/>
        <v>1.448721346056467</v>
      </c>
      <c r="L42" s="81">
        <f t="shared" si="0"/>
        <v>5.833333333333333</v>
      </c>
      <c r="M42" s="84">
        <f t="shared" si="1"/>
        <v>17.5</v>
      </c>
      <c r="N42" s="96" t="str">
        <f t="shared" si="9"/>
        <v>Piccola</v>
      </c>
      <c r="O42" s="85">
        <f t="shared" si="2"/>
        <v>4.35592</v>
      </c>
      <c r="P42" s="85">
        <f t="shared" si="3"/>
        <v>-1.0818024489795917</v>
      </c>
      <c r="Q42" s="85">
        <f t="shared" si="10"/>
        <v>3.2741175510204084</v>
      </c>
      <c r="R42" s="85" t="str">
        <f t="shared" si="11"/>
        <v>Verificata</v>
      </c>
      <c r="S42" s="105">
        <f t="shared" si="12"/>
        <v>16.051278653943534</v>
      </c>
      <c r="T42" s="85">
        <f t="shared" si="4"/>
        <v>6.332089519133887</v>
      </c>
      <c r="U42" s="97" t="str">
        <f>IF(T42&lt;=H42,"Verificata","Non Verificata")</f>
        <v>Verificata</v>
      </c>
      <c r="V42" s="105">
        <f t="shared" si="14"/>
        <v>0.979398309912966</v>
      </c>
      <c r="W42" s="85">
        <f t="shared" si="15"/>
        <v>1.7412278069658789</v>
      </c>
      <c r="X42" s="85">
        <f t="shared" si="16"/>
        <v>6.185901054756312</v>
      </c>
      <c r="Y42" s="85">
        <v>5</v>
      </c>
      <c r="Z42" s="85">
        <f t="shared" si="17"/>
        <v>11.185901054756311</v>
      </c>
      <c r="AA42" s="85">
        <v>40</v>
      </c>
      <c r="AB42" s="97" t="str">
        <f t="shared" si="18"/>
        <v>Verificata</v>
      </c>
    </row>
    <row r="43" spans="1:28" ht="12.75">
      <c r="A43" s="79" t="s">
        <v>311</v>
      </c>
      <c r="B43" s="80">
        <v>3.5</v>
      </c>
      <c r="C43" s="80">
        <v>25</v>
      </c>
      <c r="D43" s="80">
        <v>35</v>
      </c>
      <c r="E43" s="81">
        <f t="shared" si="5"/>
        <v>875</v>
      </c>
      <c r="F43" s="81">
        <f t="shared" si="6"/>
        <v>5104.166666666667</v>
      </c>
      <c r="G43" s="82">
        <v>40</v>
      </c>
      <c r="H43" s="82">
        <f t="shared" si="7"/>
        <v>22.666666666666668</v>
      </c>
      <c r="I43" s="80">
        <v>-381.565</v>
      </c>
      <c r="J43" s="80">
        <v>-5.5919</v>
      </c>
      <c r="K43" s="83">
        <f t="shared" si="8"/>
        <v>1.46551701544953</v>
      </c>
      <c r="L43" s="81">
        <f t="shared" si="0"/>
        <v>5.833333333333333</v>
      </c>
      <c r="M43" s="84">
        <f t="shared" si="1"/>
        <v>17.5</v>
      </c>
      <c r="N43" s="96" t="str">
        <f t="shared" si="9"/>
        <v>Piccola</v>
      </c>
      <c r="O43" s="85">
        <f t="shared" si="2"/>
        <v>4.360742857142857</v>
      </c>
      <c r="P43" s="85">
        <f t="shared" si="3"/>
        <v>-1.095555918367347</v>
      </c>
      <c r="Q43" s="85">
        <f t="shared" si="10"/>
        <v>3.2651869387755106</v>
      </c>
      <c r="R43" s="85" t="str">
        <f t="shared" si="11"/>
        <v>Verificata</v>
      </c>
      <c r="S43" s="105">
        <f t="shared" si="12"/>
        <v>16.03448298455047</v>
      </c>
      <c r="T43" s="85">
        <f t="shared" si="4"/>
        <v>6.345740412379082</v>
      </c>
      <c r="U43" s="97" t="str">
        <f t="shared" si="13"/>
        <v>Verificata</v>
      </c>
      <c r="V43" s="105">
        <f t="shared" si="14"/>
        <v>0.9791418539687323</v>
      </c>
      <c r="W43" s="85">
        <f t="shared" si="15"/>
        <v>1.7413453196632545</v>
      </c>
      <c r="X43" s="85">
        <f t="shared" si="16"/>
        <v>6.225519136755515</v>
      </c>
      <c r="Y43" s="85">
        <v>5</v>
      </c>
      <c r="Z43" s="85">
        <f t="shared" si="17"/>
        <v>11.225519136755516</v>
      </c>
      <c r="AA43" s="85">
        <v>40</v>
      </c>
      <c r="AB43" s="97" t="str">
        <f t="shared" si="18"/>
        <v>Verificata</v>
      </c>
    </row>
    <row r="44" spans="1:28" ht="12.75">
      <c r="A44" s="79" t="s">
        <v>312</v>
      </c>
      <c r="B44" s="80">
        <v>3.5</v>
      </c>
      <c r="C44" s="80">
        <v>25</v>
      </c>
      <c r="D44" s="80">
        <v>35</v>
      </c>
      <c r="E44" s="81">
        <f t="shared" si="5"/>
        <v>875</v>
      </c>
      <c r="F44" s="81">
        <f t="shared" si="6"/>
        <v>5104.166666666667</v>
      </c>
      <c r="G44" s="82">
        <v>40</v>
      </c>
      <c r="H44" s="82">
        <f t="shared" si="7"/>
        <v>22.666666666666668</v>
      </c>
      <c r="I44" s="80">
        <v>-359.9</v>
      </c>
      <c r="J44" s="80">
        <v>0.1284</v>
      </c>
      <c r="K44" s="83">
        <f t="shared" si="8"/>
        <v>0.03567657682689636</v>
      </c>
      <c r="L44" s="81">
        <f t="shared" si="0"/>
        <v>5.833333333333333</v>
      </c>
      <c r="M44" s="84">
        <f t="shared" si="1"/>
        <v>17.5</v>
      </c>
      <c r="N44" s="96" t="str">
        <f t="shared" si="9"/>
        <v>Piccola</v>
      </c>
      <c r="O44" s="85">
        <f t="shared" si="2"/>
        <v>4.113142857142857</v>
      </c>
      <c r="P44" s="85">
        <f t="shared" si="3"/>
        <v>0.025155918367346933</v>
      </c>
      <c r="Q44" s="85">
        <f t="shared" si="10"/>
        <v>4.138298775510204</v>
      </c>
      <c r="R44" s="85" t="str">
        <f t="shared" si="11"/>
        <v>Verificata</v>
      </c>
      <c r="S44" s="105">
        <f t="shared" si="12"/>
        <v>17.464323423173102</v>
      </c>
      <c r="T44" s="85">
        <f t="shared" si="4"/>
        <v>5.495393723984062</v>
      </c>
      <c r="U44" s="97" t="str">
        <f t="shared" si="13"/>
        <v>Verificata</v>
      </c>
      <c r="V44" s="105">
        <f t="shared" si="14"/>
        <v>0.9995110962866164</v>
      </c>
      <c r="W44" s="85">
        <f t="shared" si="15"/>
        <v>1.7322626514474357</v>
      </c>
      <c r="X44" s="85">
        <f t="shared" si="16"/>
        <v>0.9384415432750515</v>
      </c>
      <c r="Y44" s="85">
        <v>5</v>
      </c>
      <c r="Z44" s="85">
        <f t="shared" si="17"/>
        <v>5.938441543275052</v>
      </c>
      <c r="AA44" s="85">
        <v>40</v>
      </c>
      <c r="AB44" s="97" t="str">
        <f t="shared" si="18"/>
        <v>Verificata</v>
      </c>
    </row>
    <row r="45" spans="1:28" ht="12.75">
      <c r="A45" s="79" t="s">
        <v>313</v>
      </c>
      <c r="B45" s="80">
        <v>3.5</v>
      </c>
      <c r="C45" s="80">
        <v>25</v>
      </c>
      <c r="D45" s="80">
        <v>35</v>
      </c>
      <c r="E45" s="81">
        <f t="shared" si="5"/>
        <v>875</v>
      </c>
      <c r="F45" s="81">
        <f t="shared" si="6"/>
        <v>5104.166666666667</v>
      </c>
      <c r="G45" s="82">
        <v>40</v>
      </c>
      <c r="H45" s="82">
        <f t="shared" si="7"/>
        <v>22.666666666666668</v>
      </c>
      <c r="I45" s="80">
        <v>-361.561</v>
      </c>
      <c r="J45" s="80">
        <v>0.044</v>
      </c>
      <c r="K45" s="83">
        <f t="shared" si="8"/>
        <v>0.012169454117009301</v>
      </c>
      <c r="L45" s="81">
        <f t="shared" si="0"/>
        <v>5.833333333333333</v>
      </c>
      <c r="M45" s="84">
        <f t="shared" si="1"/>
        <v>17.5</v>
      </c>
      <c r="N45" s="96" t="str">
        <f t="shared" si="9"/>
        <v>Piccola</v>
      </c>
      <c r="O45" s="85">
        <f t="shared" si="2"/>
        <v>4.1321257142857135</v>
      </c>
      <c r="P45" s="85">
        <f t="shared" si="3"/>
        <v>0.008620408163265305</v>
      </c>
      <c r="Q45" s="85">
        <f t="shared" si="10"/>
        <v>4.140746122448979</v>
      </c>
      <c r="R45" s="85" t="str">
        <f t="shared" si="11"/>
        <v>Verificata</v>
      </c>
      <c r="S45" s="105">
        <f t="shared" si="12"/>
        <v>17.48783054588299</v>
      </c>
      <c r="T45" s="85">
        <f t="shared" si="4"/>
        <v>5.513334911022747</v>
      </c>
      <c r="U45" s="97" t="str">
        <f t="shared" si="13"/>
        <v>Verificata</v>
      </c>
      <c r="V45" s="105">
        <f t="shared" si="14"/>
        <v>0.9998324090438173</v>
      </c>
      <c r="W45" s="85">
        <f t="shared" si="15"/>
        <v>1.7321233933061007</v>
      </c>
      <c r="X45" s="85">
        <f t="shared" si="16"/>
        <v>0.5493082689743687</v>
      </c>
      <c r="Y45" s="85">
        <v>5</v>
      </c>
      <c r="Z45" s="85">
        <f t="shared" si="17"/>
        <v>5.549308268974369</v>
      </c>
      <c r="AA45" s="85">
        <v>40</v>
      </c>
      <c r="AB45" s="97" t="str">
        <f t="shared" si="18"/>
        <v>Verificata</v>
      </c>
    </row>
    <row r="46" spans="1:28" ht="12.75">
      <c r="A46" s="79" t="s">
        <v>314</v>
      </c>
      <c r="B46" s="80">
        <v>3.5</v>
      </c>
      <c r="C46" s="80">
        <v>25</v>
      </c>
      <c r="D46" s="80">
        <v>35</v>
      </c>
      <c r="E46" s="81">
        <f t="shared" si="5"/>
        <v>875</v>
      </c>
      <c r="F46" s="81">
        <f t="shared" si="6"/>
        <v>5104.166666666667</v>
      </c>
      <c r="G46" s="82">
        <v>40</v>
      </c>
      <c r="H46" s="82">
        <f t="shared" si="7"/>
        <v>22.666666666666668</v>
      </c>
      <c r="I46" s="80">
        <v>-361.905</v>
      </c>
      <c r="J46" s="80">
        <v>-1.2317</v>
      </c>
      <c r="K46" s="83">
        <f t="shared" si="8"/>
        <v>0.34033793398820134</v>
      </c>
      <c r="L46" s="81">
        <f t="shared" si="0"/>
        <v>5.833333333333333</v>
      </c>
      <c r="M46" s="84">
        <f t="shared" si="1"/>
        <v>17.5</v>
      </c>
      <c r="N46" s="96" t="str">
        <f t="shared" si="9"/>
        <v>Piccola</v>
      </c>
      <c r="O46" s="85">
        <f t="shared" si="2"/>
        <v>4.136057142857142</v>
      </c>
      <c r="P46" s="85">
        <f t="shared" si="3"/>
        <v>-0.24131265306122449</v>
      </c>
      <c r="Q46" s="85">
        <f t="shared" si="10"/>
        <v>3.894744489795918</v>
      </c>
      <c r="R46" s="85" t="str">
        <f t="shared" si="11"/>
        <v>Verificata</v>
      </c>
      <c r="S46" s="105">
        <f t="shared" si="12"/>
        <v>17.159662066011798</v>
      </c>
      <c r="T46" s="85">
        <f t="shared" si="4"/>
        <v>5.624120080497024</v>
      </c>
      <c r="U46" s="97" t="str">
        <f t="shared" si="13"/>
        <v>Verificata</v>
      </c>
      <c r="V46" s="105">
        <f t="shared" si="14"/>
        <v>0.9953297233514212</v>
      </c>
      <c r="W46" s="85">
        <f t="shared" si="15"/>
        <v>1.7340861232348126</v>
      </c>
      <c r="X46" s="85">
        <f t="shared" si="16"/>
        <v>2.9096054726368537</v>
      </c>
      <c r="Y46" s="85">
        <v>5</v>
      </c>
      <c r="Z46" s="85">
        <f t="shared" si="17"/>
        <v>7.909605472636853</v>
      </c>
      <c r="AA46" s="85">
        <v>40</v>
      </c>
      <c r="AB46" s="97" t="str">
        <f t="shared" si="18"/>
        <v>Verificata</v>
      </c>
    </row>
    <row r="47" spans="1:28" ht="12.75">
      <c r="A47" s="79" t="s">
        <v>315</v>
      </c>
      <c r="B47" s="80">
        <v>3.5</v>
      </c>
      <c r="C47" s="80">
        <v>25</v>
      </c>
      <c r="D47" s="80">
        <v>35</v>
      </c>
      <c r="E47" s="81">
        <f t="shared" si="5"/>
        <v>875</v>
      </c>
      <c r="F47" s="81">
        <f t="shared" si="6"/>
        <v>5104.166666666667</v>
      </c>
      <c r="G47" s="82">
        <v>40</v>
      </c>
      <c r="H47" s="82">
        <f t="shared" si="7"/>
        <v>22.666666666666668</v>
      </c>
      <c r="I47" s="80">
        <v>-361.226</v>
      </c>
      <c r="J47" s="80">
        <v>-1.5245</v>
      </c>
      <c r="K47" s="83">
        <f t="shared" si="8"/>
        <v>0.42203495872390134</v>
      </c>
      <c r="L47" s="81">
        <f t="shared" si="0"/>
        <v>5.833333333333333</v>
      </c>
      <c r="M47" s="84">
        <f t="shared" si="1"/>
        <v>17.5</v>
      </c>
      <c r="N47" s="96" t="str">
        <f t="shared" si="9"/>
        <v>Piccola</v>
      </c>
      <c r="O47" s="85">
        <f t="shared" si="2"/>
        <v>4.128297142857143</v>
      </c>
      <c r="P47" s="85">
        <f t="shared" si="3"/>
        <v>-0.29867755102040816</v>
      </c>
      <c r="Q47" s="85">
        <f t="shared" si="10"/>
        <v>3.829619591836735</v>
      </c>
      <c r="R47" s="85" t="str">
        <f t="shared" si="11"/>
        <v>Verificata</v>
      </c>
      <c r="S47" s="105">
        <f t="shared" si="12"/>
        <v>17.077965041276098</v>
      </c>
      <c r="T47" s="85">
        <f t="shared" si="4"/>
        <v>5.6404222107563</v>
      </c>
      <c r="U47" s="97" t="str">
        <f t="shared" si="13"/>
        <v>Verificata</v>
      </c>
      <c r="V47" s="105">
        <f t="shared" si="14"/>
        <v>0.9942259146404975</v>
      </c>
      <c r="W47" s="85">
        <f t="shared" si="15"/>
        <v>1.7345709862777736</v>
      </c>
      <c r="X47" s="85">
        <f t="shared" si="16"/>
        <v>3.237924839527465</v>
      </c>
      <c r="Y47" s="85">
        <v>5</v>
      </c>
      <c r="Z47" s="85">
        <f t="shared" si="17"/>
        <v>8.237924839527466</v>
      </c>
      <c r="AA47" s="85">
        <v>40</v>
      </c>
      <c r="AB47" s="97" t="str">
        <f t="shared" si="18"/>
        <v>Verificata</v>
      </c>
    </row>
    <row r="48" spans="1:28" ht="12.75">
      <c r="A48" s="79" t="s">
        <v>316</v>
      </c>
      <c r="B48" s="80">
        <v>3.5</v>
      </c>
      <c r="C48" s="80">
        <v>25</v>
      </c>
      <c r="D48" s="80">
        <v>35</v>
      </c>
      <c r="E48" s="81">
        <f t="shared" si="5"/>
        <v>875</v>
      </c>
      <c r="F48" s="81">
        <f t="shared" si="6"/>
        <v>5104.166666666667</v>
      </c>
      <c r="G48" s="82">
        <v>40</v>
      </c>
      <c r="H48" s="82">
        <f t="shared" si="7"/>
        <v>22.666666666666668</v>
      </c>
      <c r="I48" s="80">
        <v>-381.1</v>
      </c>
      <c r="J48" s="80">
        <v>4.6716</v>
      </c>
      <c r="K48" s="83">
        <f t="shared" si="8"/>
        <v>1.2258199947520334</v>
      </c>
      <c r="L48" s="81">
        <f t="shared" si="0"/>
        <v>5.833333333333333</v>
      </c>
      <c r="M48" s="84">
        <f t="shared" si="1"/>
        <v>17.5</v>
      </c>
      <c r="N48" s="96" t="str">
        <f t="shared" si="9"/>
        <v>Piccola</v>
      </c>
      <c r="O48" s="85">
        <f t="shared" si="2"/>
        <v>4.355428571428572</v>
      </c>
      <c r="P48" s="85">
        <f t="shared" si="3"/>
        <v>0.915252244897959</v>
      </c>
      <c r="Q48" s="85">
        <f t="shared" si="10"/>
        <v>5.27068081632653</v>
      </c>
      <c r="R48" s="85" t="str">
        <f t="shared" si="11"/>
        <v>Verificata</v>
      </c>
      <c r="S48" s="105">
        <f t="shared" si="12"/>
        <v>16.274180005247967</v>
      </c>
      <c r="T48" s="85">
        <f t="shared" si="4"/>
        <v>6.244656666811779</v>
      </c>
      <c r="U48" s="97" t="str">
        <f t="shared" si="13"/>
        <v>Verificata</v>
      </c>
      <c r="V48" s="105">
        <f t="shared" si="14"/>
        <v>0.9825146085886374</v>
      </c>
      <c r="W48" s="85">
        <f t="shared" si="15"/>
        <v>1.7398063741191796</v>
      </c>
      <c r="X48" s="85">
        <f t="shared" si="16"/>
        <v>5.685186470452431</v>
      </c>
      <c r="Y48" s="85">
        <v>5</v>
      </c>
      <c r="Z48" s="85">
        <f t="shared" si="17"/>
        <v>10.68518647045243</v>
      </c>
      <c r="AA48" s="85">
        <v>40</v>
      </c>
      <c r="AB48" s="97" t="str">
        <f t="shared" si="18"/>
        <v>Verificata</v>
      </c>
    </row>
    <row r="49" spans="1:28" ht="12.75">
      <c r="A49" s="79" t="s">
        <v>317</v>
      </c>
      <c r="B49" s="80">
        <v>3.5</v>
      </c>
      <c r="C49" s="80">
        <v>25</v>
      </c>
      <c r="D49" s="80">
        <v>35</v>
      </c>
      <c r="E49" s="81">
        <f t="shared" si="5"/>
        <v>875</v>
      </c>
      <c r="F49" s="81">
        <f t="shared" si="6"/>
        <v>5104.166666666667</v>
      </c>
      <c r="G49" s="82">
        <v>40</v>
      </c>
      <c r="H49" s="82">
        <f t="shared" si="7"/>
        <v>22.666666666666668</v>
      </c>
      <c r="I49" s="80">
        <v>-381.744</v>
      </c>
      <c r="J49" s="80">
        <v>4.463</v>
      </c>
      <c r="K49" s="83">
        <f t="shared" si="8"/>
        <v>1.1691080933819522</v>
      </c>
      <c r="L49" s="81">
        <f t="shared" si="0"/>
        <v>5.833333333333333</v>
      </c>
      <c r="M49" s="84">
        <f t="shared" si="1"/>
        <v>17.5</v>
      </c>
      <c r="N49" s="96" t="str">
        <f t="shared" si="9"/>
        <v>Piccola</v>
      </c>
      <c r="O49" s="85">
        <f t="shared" si="2"/>
        <v>4.362788571428572</v>
      </c>
      <c r="P49" s="85">
        <f t="shared" si="3"/>
        <v>0.8743836734693877</v>
      </c>
      <c r="Q49" s="85">
        <f t="shared" si="10"/>
        <v>5.23717224489796</v>
      </c>
      <c r="R49" s="85" t="str">
        <f t="shared" si="11"/>
        <v>Verificata</v>
      </c>
      <c r="S49" s="105">
        <f t="shared" si="12"/>
        <v>16.33089190661805</v>
      </c>
      <c r="T49" s="85">
        <f t="shared" si="4"/>
        <v>6.233486853142815</v>
      </c>
      <c r="U49" s="97" t="str">
        <f t="shared" si="13"/>
        <v>Verificata</v>
      </c>
      <c r="V49" s="105">
        <f t="shared" si="14"/>
        <v>0.9832823275135505</v>
      </c>
      <c r="W49" s="85">
        <f t="shared" si="15"/>
        <v>1.7394580375025461</v>
      </c>
      <c r="X49" s="85">
        <f t="shared" si="16"/>
        <v>5.555694686925088</v>
      </c>
      <c r="Y49" s="85">
        <v>5</v>
      </c>
      <c r="Z49" s="85">
        <f t="shared" si="17"/>
        <v>10.555694686925088</v>
      </c>
      <c r="AA49" s="85">
        <v>40</v>
      </c>
      <c r="AB49" s="97" t="str">
        <f t="shared" si="18"/>
        <v>Verificata</v>
      </c>
    </row>
    <row r="50" spans="1:28" ht="12.75">
      <c r="A50" s="79" t="s">
        <v>318</v>
      </c>
      <c r="B50" s="80">
        <v>3.5</v>
      </c>
      <c r="C50" s="80">
        <v>25</v>
      </c>
      <c r="D50" s="80">
        <v>35</v>
      </c>
      <c r="E50" s="81">
        <f t="shared" si="5"/>
        <v>875</v>
      </c>
      <c r="F50" s="81">
        <f t="shared" si="6"/>
        <v>5104.166666666667</v>
      </c>
      <c r="G50" s="82">
        <v>40</v>
      </c>
      <c r="H50" s="82">
        <f t="shared" si="7"/>
        <v>22.666666666666668</v>
      </c>
      <c r="I50" s="80">
        <v>-376.684</v>
      </c>
      <c r="J50" s="80">
        <v>-47.0129</v>
      </c>
      <c r="K50" s="83">
        <f t="shared" si="8"/>
        <v>12.480726550636607</v>
      </c>
      <c r="L50" s="81">
        <f t="shared" si="0"/>
        <v>5.833333333333333</v>
      </c>
      <c r="M50" s="84">
        <f t="shared" si="1"/>
        <v>17.5</v>
      </c>
      <c r="N50" s="96" t="str">
        <f t="shared" si="9"/>
        <v>Media</v>
      </c>
      <c r="O50" s="85">
        <f t="shared" si="2"/>
        <v>4.30496</v>
      </c>
      <c r="P50" s="85">
        <f t="shared" si="3"/>
        <v>-9.210690612244898</v>
      </c>
      <c r="Q50" s="85">
        <f t="shared" si="10"/>
        <v>-4.905730612244898</v>
      </c>
      <c r="R50" s="85" t="str">
        <f t="shared" si="11"/>
        <v>Verificata</v>
      </c>
      <c r="S50" s="105">
        <f t="shared" si="12"/>
        <v>5.019273449363393</v>
      </c>
      <c r="T50" s="85">
        <f t="shared" si="4"/>
        <v>20.012670694282832</v>
      </c>
      <c r="U50" s="97" t="str">
        <f t="shared" si="13"/>
        <v>Verificata</v>
      </c>
      <c r="V50" s="105">
        <f t="shared" si="14"/>
        <v>0.848106815580223</v>
      </c>
      <c r="W50" s="85">
        <f t="shared" si="15"/>
        <v>1.8131761319516393</v>
      </c>
      <c r="X50" s="85">
        <f t="shared" si="16"/>
        <v>18.795742457522405</v>
      </c>
      <c r="Y50" s="85">
        <v>5</v>
      </c>
      <c r="Z50" s="85">
        <f t="shared" si="17"/>
        <v>23.795742457522405</v>
      </c>
      <c r="AA50" s="85">
        <v>40</v>
      </c>
      <c r="AB50" s="97" t="str">
        <f t="shared" si="18"/>
        <v>Verificata</v>
      </c>
    </row>
    <row r="51" spans="1:28" ht="12.75">
      <c r="A51" s="79" t="s">
        <v>319</v>
      </c>
      <c r="B51" s="80">
        <v>3.5</v>
      </c>
      <c r="C51" s="80">
        <v>25</v>
      </c>
      <c r="D51" s="80">
        <v>35</v>
      </c>
      <c r="E51" s="81">
        <f t="shared" si="5"/>
        <v>875</v>
      </c>
      <c r="F51" s="81">
        <f t="shared" si="6"/>
        <v>5104.166666666667</v>
      </c>
      <c r="G51" s="82">
        <v>40</v>
      </c>
      <c r="H51" s="82">
        <f t="shared" si="7"/>
        <v>22.666666666666668</v>
      </c>
      <c r="I51" s="80">
        <v>-376.252</v>
      </c>
      <c r="J51" s="80">
        <v>-46.0149</v>
      </c>
      <c r="K51" s="83">
        <f t="shared" si="8"/>
        <v>12.229808745202682</v>
      </c>
      <c r="L51" s="81">
        <f t="shared" si="0"/>
        <v>5.833333333333333</v>
      </c>
      <c r="M51" s="84">
        <f t="shared" si="1"/>
        <v>17.5</v>
      </c>
      <c r="N51" s="96" t="str">
        <f t="shared" si="9"/>
        <v>Media</v>
      </c>
      <c r="O51" s="85">
        <f t="shared" si="2"/>
        <v>4.300022857142857</v>
      </c>
      <c r="P51" s="85">
        <f t="shared" si="3"/>
        <v>-9.015164081632651</v>
      </c>
      <c r="Q51" s="85">
        <f t="shared" si="10"/>
        <v>-4.715141224489794</v>
      </c>
      <c r="R51" s="85" t="str">
        <f t="shared" si="11"/>
        <v>Verificata</v>
      </c>
      <c r="S51" s="105">
        <f t="shared" si="12"/>
        <v>5.270191254797318</v>
      </c>
      <c r="T51" s="85">
        <f t="shared" si="4"/>
        <v>19.037993464722057</v>
      </c>
      <c r="U51" s="97" t="str">
        <f t="shared" si="13"/>
        <v>Verificata</v>
      </c>
      <c r="V51" s="105">
        <f t="shared" si="14"/>
        <v>0.850850315495297</v>
      </c>
      <c r="W51" s="85">
        <f t="shared" si="15"/>
        <v>1.8114056201886848</v>
      </c>
      <c r="X51" s="85">
        <f t="shared" si="16"/>
        <v>18.57701464528887</v>
      </c>
      <c r="Y51" s="85">
        <v>5</v>
      </c>
      <c r="Z51" s="85">
        <f t="shared" si="17"/>
        <v>23.57701464528887</v>
      </c>
      <c r="AA51" s="85">
        <v>40</v>
      </c>
      <c r="AB51" s="97" t="str">
        <f t="shared" si="18"/>
        <v>Verificata</v>
      </c>
    </row>
    <row r="52" spans="1:28" ht="12.75">
      <c r="A52" s="79" t="s">
        <v>320</v>
      </c>
      <c r="B52" s="80">
        <v>3.5</v>
      </c>
      <c r="C52" s="80">
        <v>25</v>
      </c>
      <c r="D52" s="80">
        <v>35</v>
      </c>
      <c r="E52" s="81">
        <f t="shared" si="5"/>
        <v>875</v>
      </c>
      <c r="F52" s="81">
        <f t="shared" si="6"/>
        <v>5104.166666666667</v>
      </c>
      <c r="G52" s="82">
        <v>40</v>
      </c>
      <c r="H52" s="82">
        <f t="shared" si="7"/>
        <v>22.666666666666668</v>
      </c>
      <c r="I52" s="80">
        <v>-377.71</v>
      </c>
      <c r="J52" s="80">
        <v>-70.9423</v>
      </c>
      <c r="K52" s="83">
        <f t="shared" si="8"/>
        <v>18.782213867782165</v>
      </c>
      <c r="L52" s="81">
        <f t="shared" si="0"/>
        <v>5.833333333333333</v>
      </c>
      <c r="M52" s="84">
        <f t="shared" si="1"/>
        <v>17.5</v>
      </c>
      <c r="N52" s="96" t="str">
        <f t="shared" si="9"/>
        <v>Grande</v>
      </c>
      <c r="O52" s="85">
        <f t="shared" si="2"/>
        <v>4.316685714285714</v>
      </c>
      <c r="P52" s="85">
        <f t="shared" si="3"/>
        <v>-13.898899591836734</v>
      </c>
      <c r="Q52" s="85">
        <f t="shared" si="10"/>
        <v>-9.58221387755102</v>
      </c>
      <c r="R52" s="85" t="str">
        <f t="shared" si="11"/>
        <v>Verificata</v>
      </c>
      <c r="S52" s="105">
        <f t="shared" si="12"/>
        <v>-1.2822138677821648</v>
      </c>
      <c r="T52" s="85">
        <f t="shared" si="4"/>
        <v>-78.55371806334139</v>
      </c>
      <c r="U52" s="97" t="str">
        <f t="shared" si="13"/>
        <v>Verificata</v>
      </c>
      <c r="V52" s="105">
        <f t="shared" si="14"/>
        <v>0.7872426503775916</v>
      </c>
      <c r="W52" s="85">
        <f t="shared" si="15"/>
        <v>1.8558993592847264</v>
      </c>
      <c r="X52" s="85">
        <f t="shared" si="16"/>
        <v>23.632954857632704</v>
      </c>
      <c r="Y52" s="85">
        <v>5</v>
      </c>
      <c r="Z52" s="85">
        <f t="shared" si="17"/>
        <v>28.632954857632704</v>
      </c>
      <c r="AA52" s="85">
        <v>40</v>
      </c>
      <c r="AB52" s="97" t="str">
        <f t="shared" si="18"/>
        <v>Verificata</v>
      </c>
    </row>
    <row r="53" spans="1:28" ht="12.75">
      <c r="A53" s="114" t="s">
        <v>321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06"/>
      <c r="V53" s="105"/>
      <c r="W53" s="85"/>
      <c r="X53" s="85"/>
      <c r="Y53" s="85"/>
      <c r="Z53" s="85"/>
      <c r="AA53" s="85"/>
      <c r="AB53" s="97"/>
    </row>
    <row r="54" spans="1:28" ht="12.75">
      <c r="A54" s="79" t="s">
        <v>322</v>
      </c>
      <c r="B54" s="80">
        <v>3.5</v>
      </c>
      <c r="C54" s="80">
        <v>30</v>
      </c>
      <c r="D54" s="80">
        <v>50</v>
      </c>
      <c r="E54" s="81">
        <f t="shared" si="5"/>
        <v>1500</v>
      </c>
      <c r="F54" s="86">
        <f t="shared" si="6"/>
        <v>12500</v>
      </c>
      <c r="G54" s="82">
        <v>40</v>
      </c>
      <c r="H54" s="82">
        <f t="shared" si="7"/>
        <v>22.666666666666668</v>
      </c>
      <c r="I54" s="80">
        <v>-3269.915</v>
      </c>
      <c r="J54" s="80">
        <v>-18.5439</v>
      </c>
      <c r="K54" s="83">
        <f t="shared" si="8"/>
        <v>0.5671064844193198</v>
      </c>
      <c r="L54" s="84">
        <f aca="true" t="shared" si="19" ref="L54:L85">D54/6</f>
        <v>8.333333333333334</v>
      </c>
      <c r="M54" s="84">
        <f aca="true" t="shared" si="20" ref="M54:M85">D54/2</f>
        <v>25</v>
      </c>
      <c r="N54" s="96" t="str">
        <f t="shared" si="9"/>
        <v>Piccola</v>
      </c>
      <c r="O54" s="85">
        <f aca="true" t="shared" si="21" ref="O54:O85">ABS(I54*10/E54)</f>
        <v>21.799433333333333</v>
      </c>
      <c r="P54" s="85">
        <f aca="true" t="shared" si="22" ref="P54:P85">J54*1000/F54</f>
        <v>-1.4835120000000002</v>
      </c>
      <c r="Q54" s="85">
        <f t="shared" si="10"/>
        <v>20.315921333333332</v>
      </c>
      <c r="R54" s="85" t="str">
        <f t="shared" si="11"/>
        <v>Verificata</v>
      </c>
      <c r="S54" s="105">
        <f aca="true" t="shared" si="23" ref="S54:S85">M54-K54</f>
        <v>24.43289351558068</v>
      </c>
      <c r="T54" s="85">
        <f aca="true" t="shared" si="24" ref="T54:T85">2/3*ABS(I54)*1000/(C54*S54*100)</f>
        <v>29.740553541658898</v>
      </c>
      <c r="U54" s="97" t="str">
        <f>IF(T54&lt;=H54,"Verificata","Non Verificata")</f>
        <v>Non Verificata</v>
      </c>
      <c r="V54" s="105">
        <f t="shared" si="14"/>
        <v>0.9528797168498864</v>
      </c>
      <c r="W54" s="85">
        <f t="shared" si="15"/>
        <v>1.7538195351712202</v>
      </c>
      <c r="X54" s="85">
        <f t="shared" si="16"/>
        <v>8.720769542348974</v>
      </c>
      <c r="Y54" s="85">
        <v>5</v>
      </c>
      <c r="Z54" s="85">
        <f t="shared" si="17"/>
        <v>13.720769542348974</v>
      </c>
      <c r="AA54" s="85">
        <v>40</v>
      </c>
      <c r="AB54" s="97" t="str">
        <f t="shared" si="18"/>
        <v>Verificata</v>
      </c>
    </row>
    <row r="55" spans="1:28" ht="12.75">
      <c r="A55" s="79" t="s">
        <v>323</v>
      </c>
      <c r="B55" s="80">
        <v>3.5</v>
      </c>
      <c r="C55" s="80">
        <v>30</v>
      </c>
      <c r="D55" s="80">
        <v>50</v>
      </c>
      <c r="E55" s="81">
        <f t="shared" si="5"/>
        <v>1500</v>
      </c>
      <c r="F55" s="86">
        <f t="shared" si="6"/>
        <v>12500</v>
      </c>
      <c r="G55" s="82">
        <v>40</v>
      </c>
      <c r="H55" s="82">
        <f t="shared" si="7"/>
        <v>22.666666666666668</v>
      </c>
      <c r="I55" s="80">
        <v>-3267.918</v>
      </c>
      <c r="J55" s="80">
        <v>-20.8597</v>
      </c>
      <c r="K55" s="83">
        <f t="shared" si="8"/>
        <v>0.6383177301266433</v>
      </c>
      <c r="L55" s="84">
        <f t="shared" si="19"/>
        <v>8.333333333333334</v>
      </c>
      <c r="M55" s="84">
        <f t="shared" si="20"/>
        <v>25</v>
      </c>
      <c r="N55" s="96" t="str">
        <f t="shared" si="9"/>
        <v>Piccola</v>
      </c>
      <c r="O55" s="85">
        <f t="shared" si="21"/>
        <v>21.78612</v>
      </c>
      <c r="P55" s="85">
        <f t="shared" si="22"/>
        <v>-1.668776</v>
      </c>
      <c r="Q55" s="85">
        <f t="shared" si="10"/>
        <v>20.117344</v>
      </c>
      <c r="R55" s="85" t="str">
        <f t="shared" si="11"/>
        <v>Verificata</v>
      </c>
      <c r="S55" s="105">
        <f t="shared" si="23"/>
        <v>24.361682269873356</v>
      </c>
      <c r="T55" s="85">
        <f t="shared" si="24"/>
        <v>29.809271459797888</v>
      </c>
      <c r="U55" s="97" t="str">
        <f aca="true" t="shared" si="25" ref="U55:U102">IF(T55&lt;=H55,"Verificata","Non Verificata")</f>
        <v>Non Verificata</v>
      </c>
      <c r="V55" s="105">
        <f t="shared" si="14"/>
        <v>0.9473053205466483</v>
      </c>
      <c r="W55" s="85">
        <f t="shared" si="15"/>
        <v>1.756582123209352</v>
      </c>
      <c r="X55" s="85">
        <f t="shared" si="16"/>
        <v>9.263857287843221</v>
      </c>
      <c r="Y55" s="85">
        <v>5</v>
      </c>
      <c r="Z55" s="85">
        <f t="shared" si="17"/>
        <v>14.263857287843221</v>
      </c>
      <c r="AA55" s="85">
        <v>40</v>
      </c>
      <c r="AB55" s="97" t="str">
        <f t="shared" si="18"/>
        <v>Verificata</v>
      </c>
    </row>
    <row r="56" spans="1:28" ht="12.75">
      <c r="A56" s="79" t="s">
        <v>324</v>
      </c>
      <c r="B56" s="80">
        <v>3.5</v>
      </c>
      <c r="C56" s="80">
        <v>30</v>
      </c>
      <c r="D56" s="80">
        <v>50</v>
      </c>
      <c r="E56" s="81">
        <f t="shared" si="5"/>
        <v>1500</v>
      </c>
      <c r="F56" s="86">
        <f t="shared" si="6"/>
        <v>12500</v>
      </c>
      <c r="G56" s="82">
        <v>40</v>
      </c>
      <c r="H56" s="82">
        <f t="shared" si="7"/>
        <v>22.666666666666668</v>
      </c>
      <c r="I56" s="80">
        <v>-3203.391</v>
      </c>
      <c r="J56" s="80">
        <v>-1.3466</v>
      </c>
      <c r="K56" s="83">
        <f t="shared" si="8"/>
        <v>0.04203670422998628</v>
      </c>
      <c r="L56" s="84">
        <f t="shared" si="19"/>
        <v>8.333333333333334</v>
      </c>
      <c r="M56" s="84">
        <f t="shared" si="20"/>
        <v>25</v>
      </c>
      <c r="N56" s="96" t="str">
        <f t="shared" si="9"/>
        <v>Piccola</v>
      </c>
      <c r="O56" s="85">
        <f t="shared" si="21"/>
        <v>21.35594</v>
      </c>
      <c r="P56" s="85">
        <f t="shared" si="22"/>
        <v>-0.10772799999999999</v>
      </c>
      <c r="Q56" s="85">
        <f t="shared" si="10"/>
        <v>21.248212</v>
      </c>
      <c r="R56" s="85" t="str">
        <f t="shared" si="11"/>
        <v>Verificata</v>
      </c>
      <c r="S56" s="105">
        <f t="shared" si="23"/>
        <v>24.957963295770014</v>
      </c>
      <c r="T56" s="85">
        <f t="shared" si="24"/>
        <v>28.52254642057738</v>
      </c>
      <c r="U56" s="97" t="str">
        <f t="shared" si="25"/>
        <v>Non Verificata</v>
      </c>
      <c r="V56" s="105">
        <f t="shared" si="14"/>
        <v>0.996421915330177</v>
      </c>
      <c r="W56" s="85">
        <f t="shared" si="15"/>
        <v>1.7336078043457</v>
      </c>
      <c r="X56" s="85">
        <f t="shared" si="16"/>
        <v>2.3229482070775633</v>
      </c>
      <c r="Y56" s="85">
        <v>5</v>
      </c>
      <c r="Z56" s="85">
        <f t="shared" si="17"/>
        <v>7.322948207077563</v>
      </c>
      <c r="AA56" s="85">
        <v>40</v>
      </c>
      <c r="AB56" s="97" t="str">
        <f t="shared" si="18"/>
        <v>Verificata</v>
      </c>
    </row>
    <row r="57" spans="1:28" ht="12.75">
      <c r="A57" s="79" t="s">
        <v>325</v>
      </c>
      <c r="B57" s="80">
        <v>3.5</v>
      </c>
      <c r="C57" s="80">
        <v>30</v>
      </c>
      <c r="D57" s="80">
        <v>50</v>
      </c>
      <c r="E57" s="81">
        <f t="shared" si="5"/>
        <v>1500</v>
      </c>
      <c r="F57" s="86">
        <f t="shared" si="6"/>
        <v>12500</v>
      </c>
      <c r="G57" s="82">
        <v>40</v>
      </c>
      <c r="H57" s="82">
        <f t="shared" si="7"/>
        <v>22.666666666666668</v>
      </c>
      <c r="I57" s="80">
        <v>-3416.7</v>
      </c>
      <c r="J57" s="80">
        <v>5.3029</v>
      </c>
      <c r="K57" s="83">
        <f t="shared" si="8"/>
        <v>0.15520531507009688</v>
      </c>
      <c r="L57" s="84">
        <f t="shared" si="19"/>
        <v>8.333333333333334</v>
      </c>
      <c r="M57" s="84">
        <f t="shared" si="20"/>
        <v>25</v>
      </c>
      <c r="N57" s="96" t="str">
        <f t="shared" si="9"/>
        <v>Piccola</v>
      </c>
      <c r="O57" s="85">
        <f t="shared" si="21"/>
        <v>22.778</v>
      </c>
      <c r="P57" s="85">
        <f t="shared" si="22"/>
        <v>0.42423200000000005</v>
      </c>
      <c r="Q57" s="85">
        <f t="shared" si="10"/>
        <v>23.202232</v>
      </c>
      <c r="R57" s="85" t="str">
        <f t="shared" si="11"/>
        <v>Non Verificata</v>
      </c>
      <c r="S57" s="105">
        <f t="shared" si="23"/>
        <v>24.8447946849299</v>
      </c>
      <c r="T57" s="85">
        <f t="shared" si="24"/>
        <v>30.56039207791138</v>
      </c>
      <c r="U57" s="97" t="str">
        <f t="shared" si="25"/>
        <v>Non Verificata</v>
      </c>
      <c r="V57" s="105">
        <f t="shared" si="14"/>
        <v>0.9860561147443262</v>
      </c>
      <c r="W57" s="85">
        <f t="shared" si="15"/>
        <v>1.7382055293157377</v>
      </c>
      <c r="X57" s="85">
        <f t="shared" si="16"/>
        <v>4.621970977682195</v>
      </c>
      <c r="Y57" s="85">
        <v>5</v>
      </c>
      <c r="Z57" s="85">
        <f t="shared" si="17"/>
        <v>9.621970977682196</v>
      </c>
      <c r="AA57" s="85">
        <v>40</v>
      </c>
      <c r="AB57" s="97" t="str">
        <f t="shared" si="18"/>
        <v>Verificata</v>
      </c>
    </row>
    <row r="58" spans="1:28" ht="12.75">
      <c r="A58" s="79" t="s">
        <v>326</v>
      </c>
      <c r="B58" s="80">
        <v>3.5</v>
      </c>
      <c r="C58" s="80">
        <v>30</v>
      </c>
      <c r="D58" s="80">
        <v>50</v>
      </c>
      <c r="E58" s="81">
        <f t="shared" si="5"/>
        <v>1500</v>
      </c>
      <c r="F58" s="86">
        <f t="shared" si="6"/>
        <v>12500</v>
      </c>
      <c r="G58" s="82">
        <v>40</v>
      </c>
      <c r="H58" s="82">
        <f t="shared" si="7"/>
        <v>22.666666666666668</v>
      </c>
      <c r="I58" s="80">
        <v>-3487.267</v>
      </c>
      <c r="J58" s="80">
        <v>-3.8924</v>
      </c>
      <c r="K58" s="83">
        <f t="shared" si="8"/>
        <v>0.11161749301100261</v>
      </c>
      <c r="L58" s="84">
        <f t="shared" si="19"/>
        <v>8.333333333333334</v>
      </c>
      <c r="M58" s="84">
        <f t="shared" si="20"/>
        <v>25</v>
      </c>
      <c r="N58" s="96" t="str">
        <f t="shared" si="9"/>
        <v>Piccola</v>
      </c>
      <c r="O58" s="85">
        <f t="shared" si="21"/>
        <v>23.248446666666666</v>
      </c>
      <c r="P58" s="85">
        <f t="shared" si="22"/>
        <v>-0.31139199999999995</v>
      </c>
      <c r="Q58" s="85">
        <f t="shared" si="10"/>
        <v>22.937054666666665</v>
      </c>
      <c r="R58" s="85" t="str">
        <f t="shared" si="11"/>
        <v>Non Verificata</v>
      </c>
      <c r="S58" s="105">
        <f t="shared" si="23"/>
        <v>24.888382506988997</v>
      </c>
      <c r="T58" s="85">
        <f t="shared" si="24"/>
        <v>31.13694600300386</v>
      </c>
      <c r="U58" s="97" t="str">
        <f t="shared" si="25"/>
        <v>Non Verificata</v>
      </c>
      <c r="V58" s="105">
        <f t="shared" si="14"/>
        <v>0.9897268987184753</v>
      </c>
      <c r="W58" s="85">
        <f t="shared" si="15"/>
        <v>1.7365624565063649</v>
      </c>
      <c r="X58" s="85">
        <f t="shared" si="16"/>
        <v>3.95611135859416</v>
      </c>
      <c r="Y58" s="85">
        <v>5</v>
      </c>
      <c r="Z58" s="85">
        <f t="shared" si="17"/>
        <v>8.95611135859416</v>
      </c>
      <c r="AA58" s="85">
        <v>40</v>
      </c>
      <c r="AB58" s="97" t="str">
        <f t="shared" si="18"/>
        <v>Verificata</v>
      </c>
    </row>
    <row r="59" spans="1:28" ht="12.75">
      <c r="A59" s="79" t="s">
        <v>327</v>
      </c>
      <c r="B59" s="80">
        <v>3.5</v>
      </c>
      <c r="C59" s="80">
        <v>30</v>
      </c>
      <c r="D59" s="80">
        <v>50</v>
      </c>
      <c r="E59" s="81">
        <f t="shared" si="5"/>
        <v>1500</v>
      </c>
      <c r="F59" s="86">
        <f t="shared" si="6"/>
        <v>12500</v>
      </c>
      <c r="G59" s="82">
        <v>40</v>
      </c>
      <c r="H59" s="82">
        <f t="shared" si="7"/>
        <v>22.666666666666668</v>
      </c>
      <c r="I59" s="80">
        <v>-3387.097</v>
      </c>
      <c r="J59" s="80">
        <v>33.973</v>
      </c>
      <c r="K59" s="83">
        <f t="shared" si="8"/>
        <v>1.0030123140848932</v>
      </c>
      <c r="L59" s="84">
        <f t="shared" si="19"/>
        <v>8.333333333333334</v>
      </c>
      <c r="M59" s="84">
        <f t="shared" si="20"/>
        <v>25</v>
      </c>
      <c r="N59" s="96" t="str">
        <f t="shared" si="9"/>
        <v>Piccola</v>
      </c>
      <c r="O59" s="85">
        <f t="shared" si="21"/>
        <v>22.580646666666667</v>
      </c>
      <c r="P59" s="85">
        <f t="shared" si="22"/>
        <v>2.71784</v>
      </c>
      <c r="Q59" s="85">
        <f t="shared" si="10"/>
        <v>25.298486666666665</v>
      </c>
      <c r="R59" s="85" t="str">
        <f t="shared" si="11"/>
        <v>Non Verificata</v>
      </c>
      <c r="S59" s="105">
        <f t="shared" si="23"/>
        <v>23.99698768591511</v>
      </c>
      <c r="T59" s="85">
        <f t="shared" si="24"/>
        <v>31.365946095976373</v>
      </c>
      <c r="U59" s="97" t="str">
        <f t="shared" si="25"/>
        <v>Non Verificata</v>
      </c>
      <c r="V59" s="105">
        <f t="shared" si="14"/>
        <v>0.9169309465417033</v>
      </c>
      <c r="W59" s="85">
        <f t="shared" si="15"/>
        <v>1.7723744324916373</v>
      </c>
      <c r="X59" s="85">
        <f t="shared" si="16"/>
        <v>11.928663685080581</v>
      </c>
      <c r="Y59" s="85">
        <v>5</v>
      </c>
      <c r="Z59" s="85">
        <f t="shared" si="17"/>
        <v>16.92866368508058</v>
      </c>
      <c r="AA59" s="85">
        <v>40</v>
      </c>
      <c r="AB59" s="97" t="str">
        <f t="shared" si="18"/>
        <v>Verificata</v>
      </c>
    </row>
    <row r="60" spans="1:28" ht="12.75">
      <c r="A60" s="79" t="s">
        <v>328</v>
      </c>
      <c r="B60" s="80">
        <v>3.5</v>
      </c>
      <c r="C60" s="80">
        <v>30</v>
      </c>
      <c r="D60" s="80">
        <v>50</v>
      </c>
      <c r="E60" s="81">
        <f t="shared" si="5"/>
        <v>1500</v>
      </c>
      <c r="F60" s="86">
        <f t="shared" si="6"/>
        <v>12500</v>
      </c>
      <c r="G60" s="82">
        <v>40</v>
      </c>
      <c r="H60" s="82">
        <f t="shared" si="7"/>
        <v>22.666666666666668</v>
      </c>
      <c r="I60" s="80">
        <v>-3281.159</v>
      </c>
      <c r="J60" s="80">
        <v>7.8393</v>
      </c>
      <c r="K60" s="83">
        <f t="shared" si="8"/>
        <v>0.23891862600989466</v>
      </c>
      <c r="L60" s="84">
        <f t="shared" si="19"/>
        <v>8.333333333333334</v>
      </c>
      <c r="M60" s="84">
        <f t="shared" si="20"/>
        <v>25</v>
      </c>
      <c r="N60" s="96" t="str">
        <f t="shared" si="9"/>
        <v>Piccola</v>
      </c>
      <c r="O60" s="85">
        <f t="shared" si="21"/>
        <v>21.874393333333337</v>
      </c>
      <c r="P60" s="85">
        <f t="shared" si="22"/>
        <v>0.6271439999999999</v>
      </c>
      <c r="Q60" s="85">
        <f t="shared" si="10"/>
        <v>22.50153733333334</v>
      </c>
      <c r="R60" s="85" t="str">
        <f t="shared" si="11"/>
        <v>Verificata</v>
      </c>
      <c r="S60" s="105">
        <f t="shared" si="23"/>
        <v>24.761081373990105</v>
      </c>
      <c r="T60" s="85">
        <f t="shared" si="24"/>
        <v>29.447277904848086</v>
      </c>
      <c r="U60" s="97" t="str">
        <f t="shared" si="25"/>
        <v>Non Verificata</v>
      </c>
      <c r="V60" s="105">
        <f t="shared" si="14"/>
        <v>0.9795232621102379</v>
      </c>
      <c r="W60" s="85">
        <f t="shared" si="15"/>
        <v>1.741170581218768</v>
      </c>
      <c r="X60" s="85">
        <f t="shared" si="16"/>
        <v>5.629234379185659</v>
      </c>
      <c r="Y60" s="85">
        <v>5</v>
      </c>
      <c r="Z60" s="85">
        <f t="shared" si="17"/>
        <v>10.62923437918566</v>
      </c>
      <c r="AA60" s="85">
        <v>40</v>
      </c>
      <c r="AB60" s="97" t="str">
        <f t="shared" si="18"/>
        <v>Verificata</v>
      </c>
    </row>
    <row r="61" spans="1:28" ht="12.75">
      <c r="A61" s="79" t="s">
        <v>329</v>
      </c>
      <c r="B61" s="80">
        <v>3.5</v>
      </c>
      <c r="C61" s="80">
        <v>30</v>
      </c>
      <c r="D61" s="80">
        <v>50</v>
      </c>
      <c r="E61" s="81">
        <f t="shared" si="5"/>
        <v>1500</v>
      </c>
      <c r="F61" s="86">
        <f t="shared" si="6"/>
        <v>12500</v>
      </c>
      <c r="G61" s="82">
        <v>40</v>
      </c>
      <c r="H61" s="82">
        <f t="shared" si="7"/>
        <v>22.666666666666668</v>
      </c>
      <c r="I61" s="80">
        <v>-3276.705</v>
      </c>
      <c r="J61" s="80">
        <v>3.1328</v>
      </c>
      <c r="K61" s="83">
        <f t="shared" si="8"/>
        <v>0.09560824059535418</v>
      </c>
      <c r="L61" s="84">
        <f t="shared" si="19"/>
        <v>8.333333333333334</v>
      </c>
      <c r="M61" s="84">
        <f t="shared" si="20"/>
        <v>25</v>
      </c>
      <c r="N61" s="96" t="str">
        <f t="shared" si="9"/>
        <v>Piccola</v>
      </c>
      <c r="O61" s="85">
        <f t="shared" si="21"/>
        <v>21.8447</v>
      </c>
      <c r="P61" s="85">
        <f t="shared" si="22"/>
        <v>0.250624</v>
      </c>
      <c r="Q61" s="85">
        <f t="shared" si="10"/>
        <v>22.095323999999998</v>
      </c>
      <c r="R61" s="85" t="str">
        <f t="shared" si="11"/>
        <v>Verificata</v>
      </c>
      <c r="S61" s="105">
        <f t="shared" si="23"/>
        <v>24.904391759404646</v>
      </c>
      <c r="T61" s="85">
        <f t="shared" si="24"/>
        <v>29.238082732604497</v>
      </c>
      <c r="U61" s="97" t="str">
        <f t="shared" si="25"/>
        <v>Non Verificata</v>
      </c>
      <c r="V61" s="105">
        <f t="shared" si="14"/>
        <v>0.9917150799930606</v>
      </c>
      <c r="W61" s="85">
        <f t="shared" si="15"/>
        <v>1.7356793758775892</v>
      </c>
      <c r="X61" s="85">
        <f t="shared" si="16"/>
        <v>3.547359524323956</v>
      </c>
      <c r="Y61" s="85">
        <v>5</v>
      </c>
      <c r="Z61" s="85">
        <f t="shared" si="17"/>
        <v>8.547359524323955</v>
      </c>
      <c r="AA61" s="85">
        <v>40</v>
      </c>
      <c r="AB61" s="97" t="str">
        <f t="shared" si="18"/>
        <v>Verificata</v>
      </c>
    </row>
    <row r="62" spans="1:28" ht="12.75">
      <c r="A62" s="79" t="s">
        <v>330</v>
      </c>
      <c r="B62" s="80">
        <v>3.5</v>
      </c>
      <c r="C62" s="80">
        <v>30</v>
      </c>
      <c r="D62" s="80">
        <v>50</v>
      </c>
      <c r="E62" s="81">
        <f t="shared" si="5"/>
        <v>1500</v>
      </c>
      <c r="F62" s="86">
        <f t="shared" si="6"/>
        <v>12500</v>
      </c>
      <c r="G62" s="82">
        <v>40</v>
      </c>
      <c r="H62" s="82">
        <f t="shared" si="7"/>
        <v>22.666666666666668</v>
      </c>
      <c r="I62" s="80">
        <v>-2440.541</v>
      </c>
      <c r="J62" s="80">
        <v>-22.08</v>
      </c>
      <c r="K62" s="83">
        <f t="shared" si="8"/>
        <v>0.9047174376500947</v>
      </c>
      <c r="L62" s="84">
        <f t="shared" si="19"/>
        <v>8.333333333333334</v>
      </c>
      <c r="M62" s="84">
        <f t="shared" si="20"/>
        <v>25</v>
      </c>
      <c r="N62" s="96" t="str">
        <f t="shared" si="9"/>
        <v>Piccola</v>
      </c>
      <c r="O62" s="85">
        <f t="shared" si="21"/>
        <v>16.270273333333336</v>
      </c>
      <c r="P62" s="85">
        <f t="shared" si="22"/>
        <v>-1.7664</v>
      </c>
      <c r="Q62" s="85">
        <f t="shared" si="10"/>
        <v>14.503873333333335</v>
      </c>
      <c r="R62" s="85" t="str">
        <f t="shared" si="11"/>
        <v>Verificata</v>
      </c>
      <c r="S62" s="105">
        <f t="shared" si="23"/>
        <v>24.095282562349905</v>
      </c>
      <c r="T62" s="85">
        <f t="shared" si="24"/>
        <v>22.508241729104352</v>
      </c>
      <c r="U62" s="97" t="str">
        <f t="shared" si="25"/>
        <v>Verificata</v>
      </c>
      <c r="V62" s="105">
        <f t="shared" si="14"/>
        <v>0.9443940767603505</v>
      </c>
      <c r="W62" s="85">
        <f t="shared" si="15"/>
        <v>1.7580412772765195</v>
      </c>
      <c r="X62" s="85">
        <f t="shared" si="16"/>
        <v>9.538892853155504</v>
      </c>
      <c r="Y62" s="85">
        <v>5</v>
      </c>
      <c r="Z62" s="85">
        <f t="shared" si="17"/>
        <v>14.538892853155504</v>
      </c>
      <c r="AA62" s="85">
        <v>40</v>
      </c>
      <c r="AB62" s="97" t="str">
        <f t="shared" si="18"/>
        <v>Verificata</v>
      </c>
    </row>
    <row r="63" spans="1:28" ht="12.75">
      <c r="A63" s="79" t="s">
        <v>331</v>
      </c>
      <c r="B63" s="80">
        <v>3.5</v>
      </c>
      <c r="C63" s="80">
        <v>30</v>
      </c>
      <c r="D63" s="80">
        <v>50</v>
      </c>
      <c r="E63" s="81">
        <f t="shared" si="5"/>
        <v>1500</v>
      </c>
      <c r="F63" s="86">
        <f t="shared" si="6"/>
        <v>12500</v>
      </c>
      <c r="G63" s="82">
        <v>40</v>
      </c>
      <c r="H63" s="82">
        <f t="shared" si="7"/>
        <v>22.666666666666668</v>
      </c>
      <c r="I63" s="80">
        <v>-2441.381</v>
      </c>
      <c r="J63" s="80">
        <v>-26.9834</v>
      </c>
      <c r="K63" s="83">
        <f t="shared" si="8"/>
        <v>1.1052514949530616</v>
      </c>
      <c r="L63" s="84">
        <f t="shared" si="19"/>
        <v>8.333333333333334</v>
      </c>
      <c r="M63" s="84">
        <f t="shared" si="20"/>
        <v>25</v>
      </c>
      <c r="N63" s="96" t="str">
        <f t="shared" si="9"/>
        <v>Piccola</v>
      </c>
      <c r="O63" s="85">
        <f t="shared" si="21"/>
        <v>16.275873333333333</v>
      </c>
      <c r="P63" s="85">
        <f t="shared" si="22"/>
        <v>-2.1586719999999997</v>
      </c>
      <c r="Q63" s="85">
        <f t="shared" si="10"/>
        <v>14.117201333333334</v>
      </c>
      <c r="R63" s="85" t="str">
        <f t="shared" si="11"/>
        <v>Verificata</v>
      </c>
      <c r="S63" s="105">
        <f t="shared" si="23"/>
        <v>23.894748505046937</v>
      </c>
      <c r="T63" s="85">
        <f t="shared" si="24"/>
        <v>22.704951717592703</v>
      </c>
      <c r="U63" s="97" t="str">
        <f t="shared" si="25"/>
        <v>Non Verificata</v>
      </c>
      <c r="V63" s="105">
        <f t="shared" si="14"/>
        <v>0.932874342572355</v>
      </c>
      <c r="W63" s="85">
        <f t="shared" si="15"/>
        <v>1.7639270171517765</v>
      </c>
      <c r="X63" s="85">
        <f t="shared" si="16"/>
        <v>10.580308137300003</v>
      </c>
      <c r="Y63" s="85">
        <v>5</v>
      </c>
      <c r="Z63" s="85">
        <f t="shared" si="17"/>
        <v>15.580308137300003</v>
      </c>
      <c r="AA63" s="85">
        <v>40</v>
      </c>
      <c r="AB63" s="97" t="str">
        <f t="shared" si="18"/>
        <v>Verificata</v>
      </c>
    </row>
    <row r="64" spans="1:28" ht="12.75">
      <c r="A64" s="79" t="s">
        <v>332</v>
      </c>
      <c r="B64" s="80">
        <v>3.5</v>
      </c>
      <c r="C64" s="80">
        <v>30</v>
      </c>
      <c r="D64" s="80">
        <v>50</v>
      </c>
      <c r="E64" s="81">
        <f t="shared" si="5"/>
        <v>1500</v>
      </c>
      <c r="F64" s="86">
        <f t="shared" si="6"/>
        <v>12500</v>
      </c>
      <c r="G64" s="82">
        <v>40</v>
      </c>
      <c r="H64" s="82">
        <f t="shared" si="7"/>
        <v>22.666666666666668</v>
      </c>
      <c r="I64" s="80">
        <v>-2393.232</v>
      </c>
      <c r="J64" s="80">
        <v>-1.137</v>
      </c>
      <c r="K64" s="83">
        <f t="shared" si="8"/>
        <v>0.04750897531037526</v>
      </c>
      <c r="L64" s="84">
        <f t="shared" si="19"/>
        <v>8.333333333333334</v>
      </c>
      <c r="M64" s="84">
        <f t="shared" si="20"/>
        <v>25</v>
      </c>
      <c r="N64" s="96" t="str">
        <f t="shared" si="9"/>
        <v>Piccola</v>
      </c>
      <c r="O64" s="85">
        <f t="shared" si="21"/>
        <v>15.95488</v>
      </c>
      <c r="P64" s="85">
        <f t="shared" si="22"/>
        <v>-0.09096</v>
      </c>
      <c r="Q64" s="85">
        <f t="shared" si="10"/>
        <v>15.863919999999998</v>
      </c>
      <c r="R64" s="85" t="str">
        <f t="shared" si="11"/>
        <v>Verificata</v>
      </c>
      <c r="S64" s="105">
        <f t="shared" si="23"/>
        <v>24.952491024689625</v>
      </c>
      <c r="T64" s="85">
        <f t="shared" si="24"/>
        <v>21.31367697145373</v>
      </c>
      <c r="U64" s="97" t="str">
        <f t="shared" si="25"/>
        <v>Verificata</v>
      </c>
      <c r="V64" s="105">
        <f t="shared" si="14"/>
        <v>0.9969771652350075</v>
      </c>
      <c r="W64" s="85">
        <f t="shared" si="15"/>
        <v>1.7333651847064895</v>
      </c>
      <c r="X64" s="85">
        <f t="shared" si="16"/>
        <v>2.1342223813711834</v>
      </c>
      <c r="Y64" s="85">
        <v>5</v>
      </c>
      <c r="Z64" s="85">
        <f t="shared" si="17"/>
        <v>7.134222381371183</v>
      </c>
      <c r="AA64" s="85">
        <v>40</v>
      </c>
      <c r="AB64" s="97" t="str">
        <f t="shared" si="18"/>
        <v>Verificata</v>
      </c>
    </row>
    <row r="65" spans="1:28" ht="12.75">
      <c r="A65" s="79" t="s">
        <v>333</v>
      </c>
      <c r="B65" s="80">
        <v>3.5</v>
      </c>
      <c r="C65" s="80">
        <v>30</v>
      </c>
      <c r="D65" s="80">
        <v>50</v>
      </c>
      <c r="E65" s="81">
        <f t="shared" si="5"/>
        <v>1500</v>
      </c>
      <c r="F65" s="86">
        <f t="shared" si="6"/>
        <v>12500</v>
      </c>
      <c r="G65" s="82">
        <v>40</v>
      </c>
      <c r="H65" s="82">
        <f t="shared" si="7"/>
        <v>22.666666666666668</v>
      </c>
      <c r="I65" s="80">
        <v>-2492.94</v>
      </c>
      <c r="J65" s="80">
        <v>7.5064</v>
      </c>
      <c r="K65" s="83">
        <f t="shared" si="8"/>
        <v>0.3011063242597094</v>
      </c>
      <c r="L65" s="84">
        <f t="shared" si="19"/>
        <v>8.333333333333334</v>
      </c>
      <c r="M65" s="84">
        <f t="shared" si="20"/>
        <v>25</v>
      </c>
      <c r="N65" s="96" t="str">
        <f t="shared" si="9"/>
        <v>Piccola</v>
      </c>
      <c r="O65" s="85">
        <f t="shared" si="21"/>
        <v>16.619600000000002</v>
      </c>
      <c r="P65" s="85">
        <f t="shared" si="22"/>
        <v>0.600512</v>
      </c>
      <c r="Q65" s="85">
        <f t="shared" si="10"/>
        <v>17.220112</v>
      </c>
      <c r="R65" s="85" t="str">
        <f t="shared" si="11"/>
        <v>Verificata</v>
      </c>
      <c r="S65" s="105">
        <f t="shared" si="23"/>
        <v>24.69889367574029</v>
      </c>
      <c r="T65" s="85">
        <f t="shared" si="24"/>
        <v>22.42961461916825</v>
      </c>
      <c r="U65" s="97" t="str">
        <f t="shared" si="25"/>
        <v>Verificata</v>
      </c>
      <c r="V65" s="105">
        <f t="shared" si="14"/>
        <v>0.980375753190012</v>
      </c>
      <c r="W65" s="85">
        <f t="shared" si="15"/>
        <v>1.7407806731992619</v>
      </c>
      <c r="X65" s="85">
        <f t="shared" si="16"/>
        <v>5.5071800615117645</v>
      </c>
      <c r="Y65" s="85">
        <v>5</v>
      </c>
      <c r="Z65" s="85">
        <f t="shared" si="17"/>
        <v>10.507180061511765</v>
      </c>
      <c r="AA65" s="85">
        <v>40</v>
      </c>
      <c r="AB65" s="97" t="str">
        <f t="shared" si="18"/>
        <v>Verificata</v>
      </c>
    </row>
    <row r="66" spans="1:28" ht="12.75">
      <c r="A66" s="79" t="s">
        <v>334</v>
      </c>
      <c r="B66" s="80">
        <v>3.5</v>
      </c>
      <c r="C66" s="80">
        <v>30</v>
      </c>
      <c r="D66" s="80">
        <v>50</v>
      </c>
      <c r="E66" s="81">
        <f t="shared" si="5"/>
        <v>1500</v>
      </c>
      <c r="F66" s="86">
        <f t="shared" si="6"/>
        <v>12500</v>
      </c>
      <c r="G66" s="82">
        <v>40</v>
      </c>
      <c r="H66" s="82">
        <f t="shared" si="7"/>
        <v>22.666666666666668</v>
      </c>
      <c r="I66" s="80">
        <v>-2576.124</v>
      </c>
      <c r="J66" s="80">
        <v>-4.0576</v>
      </c>
      <c r="K66" s="83">
        <f t="shared" si="8"/>
        <v>0.15750794604607543</v>
      </c>
      <c r="L66" s="84">
        <f t="shared" si="19"/>
        <v>8.333333333333334</v>
      </c>
      <c r="M66" s="84">
        <f t="shared" si="20"/>
        <v>25</v>
      </c>
      <c r="N66" s="96" t="str">
        <f t="shared" si="9"/>
        <v>Piccola</v>
      </c>
      <c r="O66" s="85">
        <f t="shared" si="21"/>
        <v>17.174159999999997</v>
      </c>
      <c r="P66" s="85">
        <f t="shared" si="22"/>
        <v>-0.324608</v>
      </c>
      <c r="Q66" s="85">
        <f t="shared" si="10"/>
        <v>16.849551999999996</v>
      </c>
      <c r="R66" s="85" t="str">
        <f t="shared" si="11"/>
        <v>Verificata</v>
      </c>
      <c r="S66" s="105">
        <f t="shared" si="23"/>
        <v>24.842492053953926</v>
      </c>
      <c r="T66" s="85">
        <f t="shared" si="24"/>
        <v>23.04406493344879</v>
      </c>
      <c r="U66" s="97" t="str">
        <f t="shared" si="25"/>
        <v>Non Verificata</v>
      </c>
      <c r="V66" s="105">
        <f t="shared" si="14"/>
        <v>0.989295558247612</v>
      </c>
      <c r="W66" s="85">
        <f t="shared" si="15"/>
        <v>1.7367546764642756</v>
      </c>
      <c r="X66" s="85">
        <f t="shared" si="16"/>
        <v>4.039638114636908</v>
      </c>
      <c r="Y66" s="85">
        <v>5</v>
      </c>
      <c r="Z66" s="85">
        <f t="shared" si="17"/>
        <v>9.039638114636908</v>
      </c>
      <c r="AA66" s="85">
        <v>40</v>
      </c>
      <c r="AB66" s="97" t="str">
        <f t="shared" si="18"/>
        <v>Verificata</v>
      </c>
    </row>
    <row r="67" spans="1:28" ht="12.75">
      <c r="A67" s="79" t="s">
        <v>335</v>
      </c>
      <c r="B67" s="80">
        <v>3.5</v>
      </c>
      <c r="C67" s="80">
        <v>30</v>
      </c>
      <c r="D67" s="80">
        <v>50</v>
      </c>
      <c r="E67" s="81">
        <f t="shared" si="5"/>
        <v>1500</v>
      </c>
      <c r="F67" s="86">
        <f t="shared" si="6"/>
        <v>12500</v>
      </c>
      <c r="G67" s="82">
        <v>40</v>
      </c>
      <c r="H67" s="82">
        <f t="shared" si="7"/>
        <v>22.666666666666668</v>
      </c>
      <c r="I67" s="80">
        <v>-2480.754</v>
      </c>
      <c r="J67" s="80">
        <v>30.0697</v>
      </c>
      <c r="K67" s="83">
        <f t="shared" si="8"/>
        <v>1.212119379833712</v>
      </c>
      <c r="L67" s="84">
        <f t="shared" si="19"/>
        <v>8.333333333333334</v>
      </c>
      <c r="M67" s="84">
        <f t="shared" si="20"/>
        <v>25</v>
      </c>
      <c r="N67" s="96" t="str">
        <f t="shared" si="9"/>
        <v>Piccola</v>
      </c>
      <c r="O67" s="85">
        <f t="shared" si="21"/>
        <v>16.53836</v>
      </c>
      <c r="P67" s="85">
        <f t="shared" si="22"/>
        <v>2.405576</v>
      </c>
      <c r="Q67" s="85">
        <f t="shared" si="10"/>
        <v>18.943936</v>
      </c>
      <c r="R67" s="85" t="str">
        <f t="shared" si="11"/>
        <v>Verificata</v>
      </c>
      <c r="S67" s="105">
        <f t="shared" si="23"/>
        <v>23.787880620166288</v>
      </c>
      <c r="T67" s="85">
        <f t="shared" si="24"/>
        <v>23.17477018946015</v>
      </c>
      <c r="U67" s="97" t="str">
        <f t="shared" si="25"/>
        <v>Non Verificata</v>
      </c>
      <c r="V67" s="105">
        <f t="shared" si="14"/>
        <v>0.925766602636534</v>
      </c>
      <c r="W67" s="85">
        <f t="shared" si="15"/>
        <v>1.7676491111564527</v>
      </c>
      <c r="X67" s="85">
        <f t="shared" si="16"/>
        <v>11.192574018325063</v>
      </c>
      <c r="Y67" s="85">
        <v>5</v>
      </c>
      <c r="Z67" s="85">
        <f t="shared" si="17"/>
        <v>16.19257401832506</v>
      </c>
      <c r="AA67" s="85">
        <v>40</v>
      </c>
      <c r="AB67" s="97" t="str">
        <f t="shared" si="18"/>
        <v>Verificata</v>
      </c>
    </row>
    <row r="68" spans="1:28" ht="12.75">
      <c r="A68" s="79" t="s">
        <v>336</v>
      </c>
      <c r="B68" s="80">
        <v>3.5</v>
      </c>
      <c r="C68" s="80">
        <v>30</v>
      </c>
      <c r="D68" s="80">
        <v>50</v>
      </c>
      <c r="E68" s="81">
        <f t="shared" si="5"/>
        <v>1500</v>
      </c>
      <c r="F68" s="86">
        <f t="shared" si="6"/>
        <v>12500</v>
      </c>
      <c r="G68" s="82">
        <v>40</v>
      </c>
      <c r="H68" s="82">
        <f t="shared" si="7"/>
        <v>22.666666666666668</v>
      </c>
      <c r="I68" s="80">
        <v>-2449.699</v>
      </c>
      <c r="J68" s="80">
        <v>9.5944</v>
      </c>
      <c r="K68" s="83">
        <f t="shared" si="8"/>
        <v>0.3916562810369764</v>
      </c>
      <c r="L68" s="84">
        <f t="shared" si="19"/>
        <v>8.333333333333334</v>
      </c>
      <c r="M68" s="84">
        <f t="shared" si="20"/>
        <v>25</v>
      </c>
      <c r="N68" s="96" t="str">
        <f t="shared" si="9"/>
        <v>Piccola</v>
      </c>
      <c r="O68" s="85">
        <f t="shared" si="21"/>
        <v>16.33132666666667</v>
      </c>
      <c r="P68" s="85">
        <f t="shared" si="22"/>
        <v>0.767552</v>
      </c>
      <c r="Q68" s="85">
        <f t="shared" si="10"/>
        <v>17.098878666666668</v>
      </c>
      <c r="R68" s="85" t="str">
        <f t="shared" si="11"/>
        <v>Verificata</v>
      </c>
      <c r="S68" s="105">
        <f t="shared" si="23"/>
        <v>24.608343718963024</v>
      </c>
      <c r="T68" s="85">
        <f t="shared" si="24"/>
        <v>22.121665796469753</v>
      </c>
      <c r="U68" s="97" t="str">
        <f t="shared" si="25"/>
        <v>Verificata</v>
      </c>
      <c r="V68" s="105">
        <f t="shared" si="14"/>
        <v>0.9750531989025321</v>
      </c>
      <c r="W68" s="85">
        <f t="shared" si="15"/>
        <v>1.7432298763305778</v>
      </c>
      <c r="X68" s="85">
        <f t="shared" si="16"/>
        <v>6.234949483288848</v>
      </c>
      <c r="Y68" s="85">
        <v>5</v>
      </c>
      <c r="Z68" s="85">
        <f t="shared" si="17"/>
        <v>11.234949483288847</v>
      </c>
      <c r="AA68" s="85">
        <v>40</v>
      </c>
      <c r="AB68" s="97" t="str">
        <f t="shared" si="18"/>
        <v>Verificata</v>
      </c>
    </row>
    <row r="69" spans="1:28" ht="12.75">
      <c r="A69" s="79" t="s">
        <v>337</v>
      </c>
      <c r="B69" s="80">
        <v>3.5</v>
      </c>
      <c r="C69" s="80">
        <v>30</v>
      </c>
      <c r="D69" s="80">
        <v>50</v>
      </c>
      <c r="E69" s="81">
        <f t="shared" si="5"/>
        <v>1500</v>
      </c>
      <c r="F69" s="86">
        <f t="shared" si="6"/>
        <v>12500</v>
      </c>
      <c r="G69" s="82">
        <v>40</v>
      </c>
      <c r="H69" s="82">
        <f t="shared" si="7"/>
        <v>22.666666666666668</v>
      </c>
      <c r="I69" s="80">
        <v>-2445.473</v>
      </c>
      <c r="J69" s="80">
        <v>5.5586</v>
      </c>
      <c r="K69" s="83">
        <f t="shared" si="8"/>
        <v>0.22730163040033566</v>
      </c>
      <c r="L69" s="84">
        <f t="shared" si="19"/>
        <v>8.333333333333334</v>
      </c>
      <c r="M69" s="84">
        <f t="shared" si="20"/>
        <v>25</v>
      </c>
      <c r="N69" s="96" t="str">
        <f t="shared" si="9"/>
        <v>Piccola</v>
      </c>
      <c r="O69" s="85">
        <f t="shared" si="21"/>
        <v>16.303153333333334</v>
      </c>
      <c r="P69" s="85">
        <f t="shared" si="22"/>
        <v>0.444688</v>
      </c>
      <c r="Q69" s="85">
        <f t="shared" si="10"/>
        <v>16.747841333333334</v>
      </c>
      <c r="R69" s="85" t="str">
        <f t="shared" si="11"/>
        <v>Verificata</v>
      </c>
      <c r="S69" s="105">
        <f t="shared" si="23"/>
        <v>24.772698369599663</v>
      </c>
      <c r="T69" s="85">
        <f t="shared" si="24"/>
        <v>21.936990324450736</v>
      </c>
      <c r="U69" s="97" t="str">
        <f t="shared" si="25"/>
        <v>Verificata</v>
      </c>
      <c r="V69" s="105">
        <f t="shared" si="14"/>
        <v>0.985393576705401</v>
      </c>
      <c r="W69" s="85">
        <f t="shared" si="15"/>
        <v>1.7385038410119376</v>
      </c>
      <c r="X69" s="85">
        <f t="shared" si="16"/>
        <v>4.732904423450563</v>
      </c>
      <c r="Y69" s="85">
        <v>5</v>
      </c>
      <c r="Z69" s="85">
        <f t="shared" si="17"/>
        <v>9.732904423450563</v>
      </c>
      <c r="AA69" s="85">
        <v>40</v>
      </c>
      <c r="AB69" s="97" t="str">
        <f t="shared" si="18"/>
        <v>Verificata</v>
      </c>
    </row>
    <row r="70" spans="1:28" ht="12.75">
      <c r="A70" s="79" t="s">
        <v>338</v>
      </c>
      <c r="B70" s="80">
        <v>3.5</v>
      </c>
      <c r="C70" s="80">
        <v>30</v>
      </c>
      <c r="D70" s="80">
        <v>50</v>
      </c>
      <c r="E70" s="81">
        <f aca="true" t="shared" si="26" ref="E70:E102">C70*D70</f>
        <v>1500</v>
      </c>
      <c r="F70" s="86">
        <f aca="true" t="shared" si="27" ref="F70:F102">C70*D70^2/6</f>
        <v>12500</v>
      </c>
      <c r="G70" s="82">
        <v>40</v>
      </c>
      <c r="H70" s="82">
        <f aca="true" t="shared" si="28" ref="H70:H102">0.85*G70/1.5</f>
        <v>22.666666666666668</v>
      </c>
      <c r="I70" s="80">
        <v>-1618.037</v>
      </c>
      <c r="J70" s="80">
        <v>-15.5973</v>
      </c>
      <c r="K70" s="83">
        <f aca="true" t="shared" si="29" ref="K70:K102">ABS(J70*100/I70)</f>
        <v>0.9639643592822661</v>
      </c>
      <c r="L70" s="84">
        <f t="shared" si="19"/>
        <v>8.333333333333334</v>
      </c>
      <c r="M70" s="84">
        <f t="shared" si="20"/>
        <v>25</v>
      </c>
      <c r="N70" s="96" t="str">
        <f aca="true" t="shared" si="30" ref="N70:N102">IF(K70&lt;=L70,"Piccola",IF(K70&lt;=M70,"Media","Grande"))</f>
        <v>Piccola</v>
      </c>
      <c r="O70" s="85">
        <f t="shared" si="21"/>
        <v>10.786913333333334</v>
      </c>
      <c r="P70" s="85">
        <f t="shared" si="22"/>
        <v>-1.247784</v>
      </c>
      <c r="Q70" s="85">
        <f aca="true" t="shared" si="31" ref="Q70:Q102">O70+P70</f>
        <v>9.539129333333335</v>
      </c>
      <c r="R70" s="85" t="str">
        <f aca="true" t="shared" si="32" ref="R70:R102">IF(Q70&lt;=H70,"Verificata","Non Verificata")</f>
        <v>Verificata</v>
      </c>
      <c r="S70" s="105">
        <f t="shared" si="23"/>
        <v>24.036035640717735</v>
      </c>
      <c r="T70" s="85">
        <f t="shared" si="24"/>
        <v>14.959362814750797</v>
      </c>
      <c r="U70" s="97" t="str">
        <f t="shared" si="25"/>
        <v>Verificata</v>
      </c>
      <c r="V70" s="105">
        <f aca="true" t="shared" si="33" ref="V70:V102">M70/(M70+ABS(J70)/15)</f>
        <v>0.9600680803477136</v>
      </c>
      <c r="W70" s="85">
        <f aca="true" t="shared" si="34" ref="W70:W102">(2/(V70*(1-V70/3)))^0.5</f>
        <v>1.7503172501884052</v>
      </c>
      <c r="X70" s="85">
        <f aca="true" t="shared" si="35" ref="X70:X102">W70*(ABS(J70)*1000/(M70*C70))^0.5</f>
        <v>7.981984020873068</v>
      </c>
      <c r="Y70" s="85">
        <v>5</v>
      </c>
      <c r="Z70" s="85">
        <f aca="true" t="shared" si="36" ref="Z70:Z102">X70+Y70</f>
        <v>12.981984020873067</v>
      </c>
      <c r="AA70" s="85">
        <v>40</v>
      </c>
      <c r="AB70" s="97" t="str">
        <f aca="true" t="shared" si="37" ref="AB70:AB102">IF(AA70&gt;=Z70,"Verificata","Non Verificata")</f>
        <v>Verificata</v>
      </c>
    </row>
    <row r="71" spans="1:28" ht="12.75">
      <c r="A71" s="79" t="s">
        <v>339</v>
      </c>
      <c r="B71" s="80">
        <v>3.5</v>
      </c>
      <c r="C71" s="80">
        <v>30</v>
      </c>
      <c r="D71" s="80">
        <v>50</v>
      </c>
      <c r="E71" s="81">
        <f t="shared" si="26"/>
        <v>1500</v>
      </c>
      <c r="F71" s="86">
        <f t="shared" si="27"/>
        <v>12500</v>
      </c>
      <c r="G71" s="82">
        <v>40</v>
      </c>
      <c r="H71" s="82">
        <f t="shared" si="28"/>
        <v>22.666666666666668</v>
      </c>
      <c r="I71" s="80">
        <v>-1621.185</v>
      </c>
      <c r="J71" s="80">
        <v>-22.4163</v>
      </c>
      <c r="K71" s="83">
        <f t="shared" si="29"/>
        <v>1.382710794881522</v>
      </c>
      <c r="L71" s="84">
        <f t="shared" si="19"/>
        <v>8.333333333333334</v>
      </c>
      <c r="M71" s="84">
        <f t="shared" si="20"/>
        <v>25</v>
      </c>
      <c r="N71" s="96" t="str">
        <f t="shared" si="30"/>
        <v>Piccola</v>
      </c>
      <c r="O71" s="85">
        <f t="shared" si="21"/>
        <v>10.807899999999998</v>
      </c>
      <c r="P71" s="85">
        <f t="shared" si="22"/>
        <v>-1.793304</v>
      </c>
      <c r="Q71" s="85">
        <f t="shared" si="31"/>
        <v>9.014595999999997</v>
      </c>
      <c r="R71" s="85" t="str">
        <f t="shared" si="32"/>
        <v>Verificata</v>
      </c>
      <c r="S71" s="105">
        <f t="shared" si="23"/>
        <v>23.617289205118478</v>
      </c>
      <c r="T71" s="85">
        <f t="shared" si="24"/>
        <v>15.254220338516028</v>
      </c>
      <c r="U71" s="97" t="str">
        <f t="shared" si="25"/>
        <v>Verificata</v>
      </c>
      <c r="V71" s="105">
        <f t="shared" si="33"/>
        <v>0.9435949154576699</v>
      </c>
      <c r="W71" s="85">
        <f t="shared" si="34"/>
        <v>1.758443807623068</v>
      </c>
      <c r="X71" s="85">
        <f t="shared" si="35"/>
        <v>9.613462312243993</v>
      </c>
      <c r="Y71" s="85">
        <v>5</v>
      </c>
      <c r="Z71" s="85">
        <f t="shared" si="36"/>
        <v>14.613462312243993</v>
      </c>
      <c r="AA71" s="85">
        <v>40</v>
      </c>
      <c r="AB71" s="97" t="str">
        <f t="shared" si="37"/>
        <v>Verificata</v>
      </c>
    </row>
    <row r="72" spans="1:28" ht="12.75">
      <c r="A72" s="79" t="s">
        <v>340</v>
      </c>
      <c r="B72" s="80">
        <v>3.5</v>
      </c>
      <c r="C72" s="80">
        <v>30</v>
      </c>
      <c r="D72" s="80">
        <v>50</v>
      </c>
      <c r="E72" s="81">
        <f t="shared" si="26"/>
        <v>1500</v>
      </c>
      <c r="F72" s="86">
        <f t="shared" si="27"/>
        <v>12500</v>
      </c>
      <c r="G72" s="82">
        <v>40</v>
      </c>
      <c r="H72" s="82">
        <f t="shared" si="28"/>
        <v>22.666666666666668</v>
      </c>
      <c r="I72" s="80">
        <v>-1583.946</v>
      </c>
      <c r="J72" s="80">
        <v>-0.6782</v>
      </c>
      <c r="K72" s="83">
        <f t="shared" si="29"/>
        <v>0.042817116240073845</v>
      </c>
      <c r="L72" s="84">
        <f t="shared" si="19"/>
        <v>8.333333333333334</v>
      </c>
      <c r="M72" s="84">
        <f t="shared" si="20"/>
        <v>25</v>
      </c>
      <c r="N72" s="96" t="str">
        <f t="shared" si="30"/>
        <v>Piccola</v>
      </c>
      <c r="O72" s="85">
        <f t="shared" si="21"/>
        <v>10.55964</v>
      </c>
      <c r="P72" s="85">
        <f t="shared" si="22"/>
        <v>-0.054256000000000006</v>
      </c>
      <c r="Q72" s="85">
        <f t="shared" si="31"/>
        <v>10.505384</v>
      </c>
      <c r="R72" s="85" t="str">
        <f t="shared" si="32"/>
        <v>Verificata</v>
      </c>
      <c r="S72" s="105">
        <f t="shared" si="23"/>
        <v>24.957182883759927</v>
      </c>
      <c r="T72" s="85">
        <f t="shared" si="24"/>
        <v>14.103675147928843</v>
      </c>
      <c r="U72" s="97" t="str">
        <f t="shared" si="25"/>
        <v>Verificata</v>
      </c>
      <c r="V72" s="105">
        <f t="shared" si="33"/>
        <v>0.9981947315548254</v>
      </c>
      <c r="W72" s="85">
        <f t="shared" si="34"/>
        <v>1.7328344544294652</v>
      </c>
      <c r="X72" s="85">
        <f t="shared" si="35"/>
        <v>1.6478031760084788</v>
      </c>
      <c r="Y72" s="85">
        <v>5</v>
      </c>
      <c r="Z72" s="85">
        <f t="shared" si="36"/>
        <v>6.647803176008479</v>
      </c>
      <c r="AA72" s="85">
        <v>40</v>
      </c>
      <c r="AB72" s="97" t="str">
        <f t="shared" si="37"/>
        <v>Verificata</v>
      </c>
    </row>
    <row r="73" spans="1:28" ht="12.75">
      <c r="A73" s="79" t="s">
        <v>341</v>
      </c>
      <c r="B73" s="80">
        <v>3.5</v>
      </c>
      <c r="C73" s="80">
        <v>30</v>
      </c>
      <c r="D73" s="80">
        <v>50</v>
      </c>
      <c r="E73" s="81">
        <f t="shared" si="26"/>
        <v>1500</v>
      </c>
      <c r="F73" s="86">
        <f t="shared" si="27"/>
        <v>12500</v>
      </c>
      <c r="G73" s="82">
        <v>40</v>
      </c>
      <c r="H73" s="82">
        <f t="shared" si="28"/>
        <v>22.666666666666668</v>
      </c>
      <c r="I73" s="80">
        <v>-1574.413</v>
      </c>
      <c r="J73" s="80">
        <v>-0.7427</v>
      </c>
      <c r="K73" s="83">
        <f t="shared" si="29"/>
        <v>0.04717313690880347</v>
      </c>
      <c r="L73" s="84">
        <f t="shared" si="19"/>
        <v>8.333333333333334</v>
      </c>
      <c r="M73" s="84">
        <f t="shared" si="20"/>
        <v>25</v>
      </c>
      <c r="N73" s="96" t="str">
        <f t="shared" si="30"/>
        <v>Piccola</v>
      </c>
      <c r="O73" s="85">
        <f t="shared" si="21"/>
        <v>10.496086666666667</v>
      </c>
      <c r="P73" s="85">
        <f t="shared" si="22"/>
        <v>-0.059416000000000004</v>
      </c>
      <c r="Q73" s="85">
        <f t="shared" si="31"/>
        <v>10.436670666666666</v>
      </c>
      <c r="R73" s="85" t="str">
        <f t="shared" si="32"/>
        <v>Verificata</v>
      </c>
      <c r="S73" s="105">
        <f t="shared" si="23"/>
        <v>24.952826863091197</v>
      </c>
      <c r="T73" s="85">
        <f t="shared" si="24"/>
        <v>14.021239255783987</v>
      </c>
      <c r="U73" s="97" t="str">
        <f t="shared" si="25"/>
        <v>Verificata</v>
      </c>
      <c r="V73" s="105">
        <f t="shared" si="33"/>
        <v>0.9980233814256405</v>
      </c>
      <c r="W73" s="85">
        <f t="shared" si="34"/>
        <v>1.7329090377657883</v>
      </c>
      <c r="X73" s="85">
        <f t="shared" si="35"/>
        <v>1.7244549251384216</v>
      </c>
      <c r="Y73" s="85">
        <v>5</v>
      </c>
      <c r="Z73" s="85">
        <f t="shared" si="36"/>
        <v>6.724454925138422</v>
      </c>
      <c r="AA73" s="85">
        <v>40</v>
      </c>
      <c r="AB73" s="97" t="str">
        <f t="shared" si="37"/>
        <v>Verificata</v>
      </c>
    </row>
    <row r="74" spans="1:28" ht="12.75">
      <c r="A74" s="79" t="s">
        <v>342</v>
      </c>
      <c r="B74" s="80">
        <v>3.5</v>
      </c>
      <c r="C74" s="80">
        <v>30</v>
      </c>
      <c r="D74" s="80">
        <v>50</v>
      </c>
      <c r="E74" s="81">
        <f t="shared" si="26"/>
        <v>1500</v>
      </c>
      <c r="F74" s="86">
        <f t="shared" si="27"/>
        <v>12500</v>
      </c>
      <c r="G74" s="82">
        <v>40</v>
      </c>
      <c r="H74" s="82">
        <f t="shared" si="28"/>
        <v>22.666666666666668</v>
      </c>
      <c r="I74" s="80">
        <v>-1669.233</v>
      </c>
      <c r="J74" s="80">
        <v>-2.6514</v>
      </c>
      <c r="K74" s="83">
        <f t="shared" si="29"/>
        <v>0.15883941906252755</v>
      </c>
      <c r="L74" s="84">
        <f t="shared" si="19"/>
        <v>8.333333333333334</v>
      </c>
      <c r="M74" s="84">
        <f t="shared" si="20"/>
        <v>25</v>
      </c>
      <c r="N74" s="96" t="str">
        <f t="shared" si="30"/>
        <v>Piccola</v>
      </c>
      <c r="O74" s="85">
        <f t="shared" si="21"/>
        <v>11.128219999999999</v>
      </c>
      <c r="P74" s="85">
        <f t="shared" si="22"/>
        <v>-0.212112</v>
      </c>
      <c r="Q74" s="85">
        <f t="shared" si="31"/>
        <v>10.916108</v>
      </c>
      <c r="R74" s="85" t="str">
        <f t="shared" si="32"/>
        <v>Verificata</v>
      </c>
      <c r="S74" s="105">
        <f t="shared" si="23"/>
        <v>24.841160580937473</v>
      </c>
      <c r="T74" s="85">
        <f t="shared" si="24"/>
        <v>14.932501460955002</v>
      </c>
      <c r="U74" s="97" t="str">
        <f t="shared" si="25"/>
        <v>Verificata</v>
      </c>
      <c r="V74" s="105">
        <f t="shared" si="33"/>
        <v>0.9929792395844421</v>
      </c>
      <c r="W74" s="85">
        <f t="shared" si="34"/>
        <v>1.7351203703072413</v>
      </c>
      <c r="X74" s="85">
        <f t="shared" si="35"/>
        <v>3.2623954498364856</v>
      </c>
      <c r="Y74" s="85">
        <v>5</v>
      </c>
      <c r="Z74" s="85">
        <f t="shared" si="36"/>
        <v>8.262395449836486</v>
      </c>
      <c r="AA74" s="85">
        <v>40</v>
      </c>
      <c r="AB74" s="97" t="str">
        <f t="shared" si="37"/>
        <v>Verificata</v>
      </c>
    </row>
    <row r="75" spans="1:28" ht="12.75">
      <c r="A75" s="79" t="s">
        <v>343</v>
      </c>
      <c r="B75" s="80">
        <v>3.5</v>
      </c>
      <c r="C75" s="80">
        <v>30</v>
      </c>
      <c r="D75" s="80">
        <v>50</v>
      </c>
      <c r="E75" s="81">
        <f t="shared" si="26"/>
        <v>1500</v>
      </c>
      <c r="F75" s="86">
        <f t="shared" si="27"/>
        <v>12500</v>
      </c>
      <c r="G75" s="82">
        <v>40</v>
      </c>
      <c r="H75" s="82">
        <f t="shared" si="28"/>
        <v>22.666666666666668</v>
      </c>
      <c r="I75" s="80">
        <v>-1575.37</v>
      </c>
      <c r="J75" s="80">
        <v>22.1468</v>
      </c>
      <c r="K75" s="83">
        <f t="shared" si="29"/>
        <v>1.4058157766112087</v>
      </c>
      <c r="L75" s="84">
        <f t="shared" si="19"/>
        <v>8.333333333333334</v>
      </c>
      <c r="M75" s="84">
        <f t="shared" si="20"/>
        <v>25</v>
      </c>
      <c r="N75" s="96" t="str">
        <f t="shared" si="30"/>
        <v>Piccola</v>
      </c>
      <c r="O75" s="85">
        <f t="shared" si="21"/>
        <v>10.502466666666665</v>
      </c>
      <c r="P75" s="85">
        <f t="shared" si="22"/>
        <v>1.771744</v>
      </c>
      <c r="Q75" s="85">
        <f t="shared" si="31"/>
        <v>12.274210666666665</v>
      </c>
      <c r="R75" s="85" t="str">
        <f t="shared" si="32"/>
        <v>Verificata</v>
      </c>
      <c r="S75" s="105">
        <f t="shared" si="23"/>
        <v>23.59418422338879</v>
      </c>
      <c r="T75" s="85">
        <f t="shared" si="24"/>
        <v>14.837648926856623</v>
      </c>
      <c r="U75" s="97" t="str">
        <f t="shared" si="25"/>
        <v>Verificata</v>
      </c>
      <c r="V75" s="105">
        <f t="shared" si="33"/>
        <v>0.94423522989484</v>
      </c>
      <c r="W75" s="85">
        <f t="shared" si="34"/>
        <v>1.7581212189376616</v>
      </c>
      <c r="X75" s="85">
        <f t="shared" si="35"/>
        <v>9.553745667879936</v>
      </c>
      <c r="Y75" s="85">
        <v>5</v>
      </c>
      <c r="Z75" s="85">
        <f t="shared" si="36"/>
        <v>14.553745667879936</v>
      </c>
      <c r="AA75" s="85">
        <v>40</v>
      </c>
      <c r="AB75" s="97" t="str">
        <f t="shared" si="37"/>
        <v>Verificata</v>
      </c>
    </row>
    <row r="76" spans="1:28" ht="12.75">
      <c r="A76" s="79" t="s">
        <v>344</v>
      </c>
      <c r="B76" s="80">
        <v>3.5</v>
      </c>
      <c r="C76" s="80">
        <v>30</v>
      </c>
      <c r="D76" s="80">
        <v>50</v>
      </c>
      <c r="E76" s="81">
        <f t="shared" si="26"/>
        <v>1500</v>
      </c>
      <c r="F76" s="86">
        <f t="shared" si="27"/>
        <v>12500</v>
      </c>
      <c r="G76" s="82">
        <v>40</v>
      </c>
      <c r="H76" s="82">
        <f t="shared" si="28"/>
        <v>22.666666666666668</v>
      </c>
      <c r="I76" s="80">
        <v>-1624.167</v>
      </c>
      <c r="J76" s="80">
        <v>4.9976</v>
      </c>
      <c r="K76" s="83">
        <f t="shared" si="29"/>
        <v>0.30770234834225796</v>
      </c>
      <c r="L76" s="84">
        <f t="shared" si="19"/>
        <v>8.333333333333334</v>
      </c>
      <c r="M76" s="84">
        <f t="shared" si="20"/>
        <v>25</v>
      </c>
      <c r="N76" s="96" t="str">
        <f t="shared" si="30"/>
        <v>Piccola</v>
      </c>
      <c r="O76" s="85">
        <f t="shared" si="21"/>
        <v>10.827779999999999</v>
      </c>
      <c r="P76" s="85">
        <f t="shared" si="22"/>
        <v>0.39980800000000005</v>
      </c>
      <c r="Q76" s="85">
        <f t="shared" si="31"/>
        <v>11.227587999999999</v>
      </c>
      <c r="R76" s="85" t="str">
        <f t="shared" si="32"/>
        <v>Verificata</v>
      </c>
      <c r="S76" s="105">
        <f t="shared" si="23"/>
        <v>24.692297651657743</v>
      </c>
      <c r="T76" s="85">
        <f t="shared" si="24"/>
        <v>14.616946753667891</v>
      </c>
      <c r="U76" s="97" t="str">
        <f t="shared" si="25"/>
        <v>Verificata</v>
      </c>
      <c r="V76" s="105">
        <f t="shared" si="33"/>
        <v>0.986848337989503</v>
      </c>
      <c r="W76" s="85">
        <f t="shared" si="34"/>
        <v>1.7378495316693263</v>
      </c>
      <c r="X76" s="85">
        <f t="shared" si="35"/>
        <v>4.486031161019601</v>
      </c>
      <c r="Y76" s="85">
        <v>5</v>
      </c>
      <c r="Z76" s="85">
        <f t="shared" si="36"/>
        <v>9.4860311610196</v>
      </c>
      <c r="AA76" s="85">
        <v>40</v>
      </c>
      <c r="AB76" s="97" t="str">
        <f t="shared" si="37"/>
        <v>Verificata</v>
      </c>
    </row>
    <row r="77" spans="1:28" ht="12.75">
      <c r="A77" s="79" t="s">
        <v>345</v>
      </c>
      <c r="B77" s="80">
        <v>3.5</v>
      </c>
      <c r="C77" s="80">
        <v>30</v>
      </c>
      <c r="D77" s="80">
        <v>50</v>
      </c>
      <c r="E77" s="81">
        <f t="shared" si="26"/>
        <v>1500</v>
      </c>
      <c r="F77" s="86">
        <f t="shared" si="27"/>
        <v>12500</v>
      </c>
      <c r="G77" s="82">
        <v>40</v>
      </c>
      <c r="H77" s="82">
        <f t="shared" si="28"/>
        <v>22.666666666666668</v>
      </c>
      <c r="I77" s="80">
        <v>-1619.932</v>
      </c>
      <c r="J77" s="80">
        <v>1.7093</v>
      </c>
      <c r="K77" s="83">
        <f t="shared" si="29"/>
        <v>0.10551677477820057</v>
      </c>
      <c r="L77" s="84">
        <f t="shared" si="19"/>
        <v>8.333333333333334</v>
      </c>
      <c r="M77" s="84">
        <f t="shared" si="20"/>
        <v>25</v>
      </c>
      <c r="N77" s="96" t="str">
        <f t="shared" si="30"/>
        <v>Piccola</v>
      </c>
      <c r="O77" s="85">
        <f t="shared" si="21"/>
        <v>10.799546666666666</v>
      </c>
      <c r="P77" s="85">
        <f t="shared" si="22"/>
        <v>0.136744</v>
      </c>
      <c r="Q77" s="85">
        <f t="shared" si="31"/>
        <v>10.936290666666666</v>
      </c>
      <c r="R77" s="85" t="str">
        <f t="shared" si="32"/>
        <v>Verificata</v>
      </c>
      <c r="S77" s="105">
        <f t="shared" si="23"/>
        <v>24.894483225221798</v>
      </c>
      <c r="T77" s="85">
        <f t="shared" si="24"/>
        <v>14.460428265655695</v>
      </c>
      <c r="U77" s="97" t="str">
        <f t="shared" si="25"/>
        <v>Verificata</v>
      </c>
      <c r="V77" s="105">
        <f t="shared" si="33"/>
        <v>0.9954625489734391</v>
      </c>
      <c r="W77" s="85">
        <f t="shared" si="34"/>
        <v>1.7340278765400172</v>
      </c>
      <c r="X77" s="85">
        <f t="shared" si="35"/>
        <v>2.6177887055408537</v>
      </c>
      <c r="Y77" s="85">
        <v>5</v>
      </c>
      <c r="Z77" s="85">
        <f t="shared" si="36"/>
        <v>7.617788705540853</v>
      </c>
      <c r="AA77" s="85">
        <v>40</v>
      </c>
      <c r="AB77" s="97" t="str">
        <f t="shared" si="37"/>
        <v>Verificata</v>
      </c>
    </row>
    <row r="78" spans="1:28" ht="12.75">
      <c r="A78" s="79" t="s">
        <v>346</v>
      </c>
      <c r="B78" s="80">
        <v>3.5</v>
      </c>
      <c r="C78" s="80">
        <v>30</v>
      </c>
      <c r="D78" s="80">
        <v>50</v>
      </c>
      <c r="E78" s="81">
        <f t="shared" si="26"/>
        <v>1500</v>
      </c>
      <c r="F78" s="86">
        <f t="shared" si="27"/>
        <v>12500</v>
      </c>
      <c r="G78" s="82">
        <v>40</v>
      </c>
      <c r="H78" s="82">
        <f t="shared" si="28"/>
        <v>22.666666666666668</v>
      </c>
      <c r="I78" s="80">
        <v>-798.441</v>
      </c>
      <c r="J78" s="80">
        <v>-29.1659</v>
      </c>
      <c r="K78" s="83">
        <f t="shared" si="29"/>
        <v>3.6528560031361117</v>
      </c>
      <c r="L78" s="84">
        <f t="shared" si="19"/>
        <v>8.333333333333334</v>
      </c>
      <c r="M78" s="84">
        <f t="shared" si="20"/>
        <v>25</v>
      </c>
      <c r="N78" s="96" t="str">
        <f t="shared" si="30"/>
        <v>Piccola</v>
      </c>
      <c r="O78" s="85">
        <f t="shared" si="21"/>
        <v>5.32294</v>
      </c>
      <c r="P78" s="85">
        <f t="shared" si="22"/>
        <v>-2.333272</v>
      </c>
      <c r="Q78" s="85">
        <f t="shared" si="31"/>
        <v>2.989668</v>
      </c>
      <c r="R78" s="85" t="str">
        <f t="shared" si="32"/>
        <v>Verificata</v>
      </c>
      <c r="S78" s="105">
        <f t="shared" si="23"/>
        <v>21.34714399686389</v>
      </c>
      <c r="T78" s="85">
        <f t="shared" si="24"/>
        <v>8.311712956046945</v>
      </c>
      <c r="U78" s="97" t="str">
        <f t="shared" si="25"/>
        <v>Verificata</v>
      </c>
      <c r="V78" s="105">
        <f t="shared" si="33"/>
        <v>0.9278368115667354</v>
      </c>
      <c r="W78" s="85">
        <f t="shared" si="34"/>
        <v>1.7665577872811973</v>
      </c>
      <c r="X78" s="85">
        <f t="shared" si="35"/>
        <v>11.0162785350101</v>
      </c>
      <c r="Y78" s="85">
        <v>5</v>
      </c>
      <c r="Z78" s="85">
        <f t="shared" si="36"/>
        <v>16.016278535010102</v>
      </c>
      <c r="AA78" s="85">
        <v>40</v>
      </c>
      <c r="AB78" s="97" t="str">
        <f t="shared" si="37"/>
        <v>Verificata</v>
      </c>
    </row>
    <row r="79" spans="1:28" ht="12.75">
      <c r="A79" s="79" t="s">
        <v>347</v>
      </c>
      <c r="B79" s="80">
        <v>3.5</v>
      </c>
      <c r="C79" s="80">
        <v>30</v>
      </c>
      <c r="D79" s="80">
        <v>50</v>
      </c>
      <c r="E79" s="81">
        <f t="shared" si="26"/>
        <v>1500</v>
      </c>
      <c r="F79" s="86">
        <f t="shared" si="27"/>
        <v>12500</v>
      </c>
      <c r="G79" s="82">
        <v>40</v>
      </c>
      <c r="H79" s="82">
        <f t="shared" si="28"/>
        <v>22.666666666666668</v>
      </c>
      <c r="I79" s="80">
        <v>-800.185</v>
      </c>
      <c r="J79" s="80">
        <v>-22.9367</v>
      </c>
      <c r="K79" s="83">
        <f t="shared" si="29"/>
        <v>2.8664246393021613</v>
      </c>
      <c r="L79" s="84">
        <f t="shared" si="19"/>
        <v>8.333333333333334</v>
      </c>
      <c r="M79" s="84">
        <f t="shared" si="20"/>
        <v>25</v>
      </c>
      <c r="N79" s="96" t="str">
        <f t="shared" si="30"/>
        <v>Piccola</v>
      </c>
      <c r="O79" s="85">
        <f t="shared" si="21"/>
        <v>5.3345666666666665</v>
      </c>
      <c r="P79" s="85">
        <f t="shared" si="22"/>
        <v>-1.8349359999999997</v>
      </c>
      <c r="Q79" s="85">
        <f t="shared" si="31"/>
        <v>3.4996306666666666</v>
      </c>
      <c r="R79" s="85" t="str">
        <f t="shared" si="32"/>
        <v>Verificata</v>
      </c>
      <c r="S79" s="105">
        <f t="shared" si="23"/>
        <v>22.13357536069784</v>
      </c>
      <c r="T79" s="85">
        <f t="shared" si="24"/>
        <v>8.03389809333012</v>
      </c>
      <c r="U79" s="97" t="str">
        <f t="shared" si="25"/>
        <v>Verificata</v>
      </c>
      <c r="V79" s="105">
        <f t="shared" si="33"/>
        <v>0.9423609332841127</v>
      </c>
      <c r="W79" s="85">
        <f t="shared" si="34"/>
        <v>1.7590670347705897</v>
      </c>
      <c r="X79" s="85">
        <f t="shared" si="35"/>
        <v>9.727858064977742</v>
      </c>
      <c r="Y79" s="85">
        <v>5</v>
      </c>
      <c r="Z79" s="85">
        <f t="shared" si="36"/>
        <v>14.727858064977742</v>
      </c>
      <c r="AA79" s="85">
        <v>40</v>
      </c>
      <c r="AB79" s="97" t="str">
        <f t="shared" si="37"/>
        <v>Verificata</v>
      </c>
    </row>
    <row r="80" spans="1:28" ht="12.75">
      <c r="A80" s="79" t="s">
        <v>348</v>
      </c>
      <c r="B80" s="80">
        <v>3.5</v>
      </c>
      <c r="C80" s="80">
        <v>30</v>
      </c>
      <c r="D80" s="80">
        <v>50</v>
      </c>
      <c r="E80" s="81">
        <f t="shared" si="26"/>
        <v>1500</v>
      </c>
      <c r="F80" s="86">
        <f t="shared" si="27"/>
        <v>12500</v>
      </c>
      <c r="G80" s="82">
        <v>40</v>
      </c>
      <c r="H80" s="82">
        <f t="shared" si="28"/>
        <v>22.666666666666668</v>
      </c>
      <c r="I80" s="80">
        <v>-774.68</v>
      </c>
      <c r="J80" s="80">
        <v>2.557</v>
      </c>
      <c r="K80" s="83">
        <f t="shared" si="29"/>
        <v>0.33007177157019674</v>
      </c>
      <c r="L80" s="84">
        <f t="shared" si="19"/>
        <v>8.333333333333334</v>
      </c>
      <c r="M80" s="84">
        <f t="shared" si="20"/>
        <v>25</v>
      </c>
      <c r="N80" s="96" t="str">
        <f t="shared" si="30"/>
        <v>Piccola</v>
      </c>
      <c r="O80" s="85">
        <f t="shared" si="21"/>
        <v>5.164533333333333</v>
      </c>
      <c r="P80" s="85">
        <f t="shared" si="22"/>
        <v>0.20456</v>
      </c>
      <c r="Q80" s="85">
        <f t="shared" si="31"/>
        <v>5.369093333333333</v>
      </c>
      <c r="R80" s="85" t="str">
        <f t="shared" si="32"/>
        <v>Verificata</v>
      </c>
      <c r="S80" s="105">
        <f t="shared" si="23"/>
        <v>24.669928228429804</v>
      </c>
      <c r="T80" s="85">
        <f t="shared" si="24"/>
        <v>6.978176406395982</v>
      </c>
      <c r="U80" s="97" t="str">
        <f t="shared" si="25"/>
        <v>Verificata</v>
      </c>
      <c r="V80" s="105">
        <f t="shared" si="33"/>
        <v>0.9932275126669615</v>
      </c>
      <c r="W80" s="85">
        <f t="shared" si="34"/>
        <v>1.7350108119591547</v>
      </c>
      <c r="X80" s="85">
        <f t="shared" si="35"/>
        <v>3.2035899149843297</v>
      </c>
      <c r="Y80" s="85">
        <v>5</v>
      </c>
      <c r="Z80" s="85">
        <f t="shared" si="36"/>
        <v>8.20358991498433</v>
      </c>
      <c r="AA80" s="85">
        <v>40</v>
      </c>
      <c r="AB80" s="97" t="str">
        <f t="shared" si="37"/>
        <v>Verificata</v>
      </c>
    </row>
    <row r="81" spans="1:28" ht="12.75">
      <c r="A81" s="79" t="s">
        <v>349</v>
      </c>
      <c r="B81" s="80">
        <v>3.5</v>
      </c>
      <c r="C81" s="80">
        <v>30</v>
      </c>
      <c r="D81" s="80">
        <v>50</v>
      </c>
      <c r="E81" s="81">
        <f t="shared" si="26"/>
        <v>1500</v>
      </c>
      <c r="F81" s="86">
        <f t="shared" si="27"/>
        <v>12500</v>
      </c>
      <c r="G81" s="82">
        <v>40</v>
      </c>
      <c r="H81" s="82">
        <f t="shared" si="28"/>
        <v>22.666666666666668</v>
      </c>
      <c r="I81" s="80">
        <v>-768.169</v>
      </c>
      <c r="J81" s="80">
        <v>4.3397</v>
      </c>
      <c r="K81" s="83">
        <f t="shared" si="29"/>
        <v>0.564940787769358</v>
      </c>
      <c r="L81" s="84">
        <f t="shared" si="19"/>
        <v>8.333333333333334</v>
      </c>
      <c r="M81" s="84">
        <f t="shared" si="20"/>
        <v>25</v>
      </c>
      <c r="N81" s="96" t="str">
        <f t="shared" si="30"/>
        <v>Piccola</v>
      </c>
      <c r="O81" s="85">
        <f t="shared" si="21"/>
        <v>5.121126666666666</v>
      </c>
      <c r="P81" s="85">
        <f t="shared" si="22"/>
        <v>0.347176</v>
      </c>
      <c r="Q81" s="85">
        <f t="shared" si="31"/>
        <v>5.468302666666666</v>
      </c>
      <c r="R81" s="85" t="str">
        <f t="shared" si="32"/>
        <v>Verificata</v>
      </c>
      <c r="S81" s="105">
        <f t="shared" si="23"/>
        <v>24.43505921223064</v>
      </c>
      <c r="T81" s="85">
        <f t="shared" si="24"/>
        <v>6.986036773619869</v>
      </c>
      <c r="U81" s="97" t="str">
        <f t="shared" si="25"/>
        <v>Verificata</v>
      </c>
      <c r="V81" s="105">
        <f t="shared" si="33"/>
        <v>0.9885598580902553</v>
      </c>
      <c r="W81" s="85">
        <f t="shared" si="34"/>
        <v>1.7370830517945217</v>
      </c>
      <c r="X81" s="85">
        <f t="shared" si="35"/>
        <v>4.178494216480577</v>
      </c>
      <c r="Y81" s="85">
        <v>5</v>
      </c>
      <c r="Z81" s="85">
        <f t="shared" si="36"/>
        <v>9.178494216480576</v>
      </c>
      <c r="AA81" s="85">
        <v>40</v>
      </c>
      <c r="AB81" s="97" t="str">
        <f t="shared" si="37"/>
        <v>Verificata</v>
      </c>
    </row>
    <row r="82" spans="1:28" ht="12.75">
      <c r="A82" s="79" t="s">
        <v>350</v>
      </c>
      <c r="B82" s="80">
        <v>3.5</v>
      </c>
      <c r="C82" s="80">
        <v>30</v>
      </c>
      <c r="D82" s="80">
        <v>50</v>
      </c>
      <c r="E82" s="81">
        <f t="shared" si="26"/>
        <v>1500</v>
      </c>
      <c r="F82" s="86">
        <f t="shared" si="27"/>
        <v>12500</v>
      </c>
      <c r="G82" s="82">
        <v>40</v>
      </c>
      <c r="H82" s="82">
        <f t="shared" si="28"/>
        <v>22.666666666666668</v>
      </c>
      <c r="I82" s="80">
        <v>-765.171</v>
      </c>
      <c r="J82" s="80">
        <v>-2.1257</v>
      </c>
      <c r="K82" s="83">
        <f t="shared" si="29"/>
        <v>0.2778071829695585</v>
      </c>
      <c r="L82" s="84">
        <f t="shared" si="19"/>
        <v>8.333333333333334</v>
      </c>
      <c r="M82" s="84">
        <f t="shared" si="20"/>
        <v>25</v>
      </c>
      <c r="N82" s="96" t="str">
        <f t="shared" si="30"/>
        <v>Piccola</v>
      </c>
      <c r="O82" s="85">
        <f t="shared" si="21"/>
        <v>5.101140000000001</v>
      </c>
      <c r="P82" s="85">
        <f t="shared" si="22"/>
        <v>-0.170056</v>
      </c>
      <c r="Q82" s="85">
        <f t="shared" si="31"/>
        <v>4.931084000000001</v>
      </c>
      <c r="R82" s="85" t="str">
        <f t="shared" si="32"/>
        <v>Verificata</v>
      </c>
      <c r="S82" s="105">
        <f t="shared" si="23"/>
        <v>24.722192817030443</v>
      </c>
      <c r="T82" s="85">
        <f t="shared" si="24"/>
        <v>6.877949753828692</v>
      </c>
      <c r="U82" s="97" t="str">
        <f t="shared" si="25"/>
        <v>Verificata</v>
      </c>
      <c r="V82" s="105">
        <f t="shared" si="33"/>
        <v>0.9943634178206365</v>
      </c>
      <c r="W82" s="85">
        <f t="shared" si="34"/>
        <v>1.7345105061715649</v>
      </c>
      <c r="X82" s="85">
        <f t="shared" si="35"/>
        <v>2.920097075493378</v>
      </c>
      <c r="Y82" s="85">
        <v>5</v>
      </c>
      <c r="Z82" s="85">
        <f t="shared" si="36"/>
        <v>7.920097075493378</v>
      </c>
      <c r="AA82" s="85">
        <v>40</v>
      </c>
      <c r="AB82" s="97" t="str">
        <f t="shared" si="37"/>
        <v>Verificata</v>
      </c>
    </row>
    <row r="83" spans="1:28" ht="12.75">
      <c r="A83" s="79" t="s">
        <v>351</v>
      </c>
      <c r="B83" s="80">
        <v>3.5</v>
      </c>
      <c r="C83" s="80">
        <v>30</v>
      </c>
      <c r="D83" s="80">
        <v>50</v>
      </c>
      <c r="E83" s="81">
        <f t="shared" si="26"/>
        <v>1500</v>
      </c>
      <c r="F83" s="86">
        <f t="shared" si="27"/>
        <v>12500</v>
      </c>
      <c r="G83" s="82">
        <v>40</v>
      </c>
      <c r="H83" s="82">
        <f t="shared" si="28"/>
        <v>22.666666666666668</v>
      </c>
      <c r="I83" s="80">
        <v>-768.798</v>
      </c>
      <c r="J83" s="80">
        <v>-2.9631</v>
      </c>
      <c r="K83" s="83">
        <f t="shared" si="29"/>
        <v>0.38541983720040895</v>
      </c>
      <c r="L83" s="84">
        <f t="shared" si="19"/>
        <v>8.333333333333334</v>
      </c>
      <c r="M83" s="84">
        <f t="shared" si="20"/>
        <v>25</v>
      </c>
      <c r="N83" s="96" t="str">
        <f t="shared" si="30"/>
        <v>Piccola</v>
      </c>
      <c r="O83" s="85">
        <f t="shared" si="21"/>
        <v>5.125319999999999</v>
      </c>
      <c r="P83" s="85">
        <f t="shared" si="22"/>
        <v>-0.23704799999999998</v>
      </c>
      <c r="Q83" s="85">
        <f t="shared" si="31"/>
        <v>4.888272</v>
      </c>
      <c r="R83" s="85" t="str">
        <f t="shared" si="32"/>
        <v>Verificata</v>
      </c>
      <c r="S83" s="105">
        <f t="shared" si="23"/>
        <v>24.61458016279959</v>
      </c>
      <c r="T83" s="85">
        <f t="shared" si="24"/>
        <v>6.9407643303296815</v>
      </c>
      <c r="U83" s="97" t="str">
        <f t="shared" si="25"/>
        <v>Verificata</v>
      </c>
      <c r="V83" s="105">
        <f t="shared" si="33"/>
        <v>0.9921603458115356</v>
      </c>
      <c r="W83" s="85">
        <f t="shared" si="34"/>
        <v>1.7354822609168503</v>
      </c>
      <c r="X83" s="85">
        <f t="shared" si="35"/>
        <v>3.4495520429285835</v>
      </c>
      <c r="Y83" s="85">
        <v>5</v>
      </c>
      <c r="Z83" s="85">
        <f t="shared" si="36"/>
        <v>8.449552042928584</v>
      </c>
      <c r="AA83" s="85">
        <v>40</v>
      </c>
      <c r="AB83" s="97" t="str">
        <f t="shared" si="37"/>
        <v>Verificata</v>
      </c>
    </row>
    <row r="84" spans="1:28" ht="12.75">
      <c r="A84" s="79" t="s">
        <v>352</v>
      </c>
      <c r="B84" s="80">
        <v>3.5</v>
      </c>
      <c r="C84" s="80">
        <v>30</v>
      </c>
      <c r="D84" s="80">
        <v>50</v>
      </c>
      <c r="E84" s="81">
        <f t="shared" si="26"/>
        <v>1500</v>
      </c>
      <c r="F84" s="86">
        <f t="shared" si="27"/>
        <v>12500</v>
      </c>
      <c r="G84" s="82">
        <v>40</v>
      </c>
      <c r="H84" s="82">
        <f t="shared" si="28"/>
        <v>22.666666666666668</v>
      </c>
      <c r="I84" s="80">
        <v>-801.572</v>
      </c>
      <c r="J84" s="80">
        <v>22.5323</v>
      </c>
      <c r="K84" s="83">
        <f t="shared" si="29"/>
        <v>2.811013857769483</v>
      </c>
      <c r="L84" s="84">
        <f t="shared" si="19"/>
        <v>8.333333333333334</v>
      </c>
      <c r="M84" s="84">
        <f t="shared" si="20"/>
        <v>25</v>
      </c>
      <c r="N84" s="96" t="str">
        <f t="shared" si="30"/>
        <v>Piccola</v>
      </c>
      <c r="O84" s="85">
        <f t="shared" si="21"/>
        <v>5.343813333333333</v>
      </c>
      <c r="P84" s="85">
        <f t="shared" si="22"/>
        <v>1.802584</v>
      </c>
      <c r="Q84" s="85">
        <f t="shared" si="31"/>
        <v>7.146397333333333</v>
      </c>
      <c r="R84" s="85" t="str">
        <f t="shared" si="32"/>
        <v>Verificata</v>
      </c>
      <c r="S84" s="105">
        <f t="shared" si="23"/>
        <v>22.18898614223052</v>
      </c>
      <c r="T84" s="85">
        <f t="shared" si="24"/>
        <v>8.027726457140647</v>
      </c>
      <c r="U84" s="97" t="str">
        <f t="shared" si="25"/>
        <v>Verificata</v>
      </c>
      <c r="V84" s="105">
        <f t="shared" si="33"/>
        <v>0.9433195742836494</v>
      </c>
      <c r="W84" s="85">
        <f t="shared" si="34"/>
        <v>1.7585826926338222</v>
      </c>
      <c r="X84" s="85">
        <f t="shared" si="35"/>
        <v>9.639065366614973</v>
      </c>
      <c r="Y84" s="85">
        <v>5</v>
      </c>
      <c r="Z84" s="85">
        <f t="shared" si="36"/>
        <v>14.639065366614973</v>
      </c>
      <c r="AA84" s="85">
        <v>40</v>
      </c>
      <c r="AB84" s="97" t="str">
        <f t="shared" si="37"/>
        <v>Verificata</v>
      </c>
    </row>
    <row r="85" spans="1:28" ht="12.75">
      <c r="A85" s="79" t="s">
        <v>353</v>
      </c>
      <c r="B85" s="80">
        <v>3.5</v>
      </c>
      <c r="C85" s="80">
        <v>30</v>
      </c>
      <c r="D85" s="80">
        <v>50</v>
      </c>
      <c r="E85" s="81">
        <f t="shared" si="26"/>
        <v>1500</v>
      </c>
      <c r="F85" s="86">
        <f t="shared" si="27"/>
        <v>12500</v>
      </c>
      <c r="G85" s="82">
        <v>40</v>
      </c>
      <c r="H85" s="82">
        <f t="shared" si="28"/>
        <v>22.666666666666668</v>
      </c>
      <c r="I85" s="80">
        <v>-800.745</v>
      </c>
      <c r="J85" s="80">
        <v>28.3315</v>
      </c>
      <c r="K85" s="83">
        <f t="shared" si="29"/>
        <v>3.5381426046993734</v>
      </c>
      <c r="L85" s="84">
        <f t="shared" si="19"/>
        <v>8.333333333333334</v>
      </c>
      <c r="M85" s="84">
        <f t="shared" si="20"/>
        <v>25</v>
      </c>
      <c r="N85" s="96" t="str">
        <f t="shared" si="30"/>
        <v>Piccola</v>
      </c>
      <c r="O85" s="85">
        <f t="shared" si="21"/>
        <v>5.3383</v>
      </c>
      <c r="P85" s="85">
        <f t="shared" si="22"/>
        <v>2.26652</v>
      </c>
      <c r="Q85" s="85">
        <f t="shared" si="31"/>
        <v>7.60482</v>
      </c>
      <c r="R85" s="85" t="str">
        <f t="shared" si="32"/>
        <v>Verificata</v>
      </c>
      <c r="S85" s="105">
        <f t="shared" si="23"/>
        <v>21.461857395300626</v>
      </c>
      <c r="T85" s="85">
        <f t="shared" si="24"/>
        <v>8.291143215418833</v>
      </c>
      <c r="U85" s="97" t="str">
        <f t="shared" si="25"/>
        <v>Verificata</v>
      </c>
      <c r="V85" s="105">
        <f t="shared" si="33"/>
        <v>0.9297562922806675</v>
      </c>
      <c r="W85" s="85">
        <f t="shared" si="34"/>
        <v>1.7655512367873887</v>
      </c>
      <c r="X85" s="85">
        <f t="shared" si="35"/>
        <v>10.851367655428758</v>
      </c>
      <c r="Y85" s="85">
        <v>5</v>
      </c>
      <c r="Z85" s="85">
        <f t="shared" si="36"/>
        <v>15.851367655428758</v>
      </c>
      <c r="AA85" s="85">
        <v>40</v>
      </c>
      <c r="AB85" s="97" t="str">
        <f t="shared" si="37"/>
        <v>Verificata</v>
      </c>
    </row>
    <row r="86" spans="1:28" ht="12.75">
      <c r="A86" s="114" t="s">
        <v>354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06"/>
      <c r="V86" s="105"/>
      <c r="W86" s="85"/>
      <c r="X86" s="85"/>
      <c r="Y86" s="85"/>
      <c r="Z86" s="85"/>
      <c r="AA86" s="85"/>
      <c r="AB86" s="97"/>
    </row>
    <row r="87" spans="1:28" ht="12.75">
      <c r="A87" s="79" t="s">
        <v>237</v>
      </c>
      <c r="B87" s="80">
        <v>3.5</v>
      </c>
      <c r="C87" s="80">
        <v>20</v>
      </c>
      <c r="D87" s="80">
        <v>30</v>
      </c>
      <c r="E87" s="81">
        <f t="shared" si="26"/>
        <v>600</v>
      </c>
      <c r="F87" s="86">
        <f t="shared" si="27"/>
        <v>3000</v>
      </c>
      <c r="G87" s="82">
        <v>40</v>
      </c>
      <c r="H87" s="82">
        <f t="shared" si="28"/>
        <v>22.666666666666668</v>
      </c>
      <c r="I87" s="80">
        <v>-773.815</v>
      </c>
      <c r="J87" s="80">
        <v>21.5835</v>
      </c>
      <c r="K87" s="83">
        <f t="shared" si="29"/>
        <v>2.7892325685079764</v>
      </c>
      <c r="L87" s="84">
        <f aca="true" t="shared" si="38" ref="L87:L102">D87/6</f>
        <v>5</v>
      </c>
      <c r="M87" s="84">
        <f aca="true" t="shared" si="39" ref="M87:M102">D87/2</f>
        <v>15</v>
      </c>
      <c r="N87" s="96" t="str">
        <f t="shared" si="30"/>
        <v>Piccola</v>
      </c>
      <c r="O87" s="85">
        <f aca="true" t="shared" si="40" ref="O87:O102">ABS(I87*10/E87)</f>
        <v>12.896916666666668</v>
      </c>
      <c r="P87" s="85">
        <f aca="true" t="shared" si="41" ref="P87:P102">J87*1000/F87</f>
        <v>7.1945</v>
      </c>
      <c r="Q87" s="85">
        <f t="shared" si="31"/>
        <v>20.091416666666667</v>
      </c>
      <c r="R87" s="85" t="str">
        <f t="shared" si="32"/>
        <v>Verificata</v>
      </c>
      <c r="S87" s="105">
        <f aca="true" t="shared" si="42" ref="S87:S102">M87-K87</f>
        <v>12.210767431492023</v>
      </c>
      <c r="T87" s="85">
        <f aca="true" t="shared" si="43" ref="T87:T102">2/3*ABS(I87)*1000/(C87*S87*100)</f>
        <v>21.12384293456452</v>
      </c>
      <c r="U87" s="97" t="str">
        <f t="shared" si="25"/>
        <v>Verificata</v>
      </c>
      <c r="V87" s="105">
        <f t="shared" si="33"/>
        <v>0.9124698124570378</v>
      </c>
      <c r="W87" s="85">
        <f t="shared" si="34"/>
        <v>1.7748023300988813</v>
      </c>
      <c r="X87" s="85">
        <f t="shared" si="35"/>
        <v>15.05394408799426</v>
      </c>
      <c r="Y87" s="85">
        <v>5</v>
      </c>
      <c r="Z87" s="85">
        <f t="shared" si="36"/>
        <v>20.05394408799426</v>
      </c>
      <c r="AA87" s="85">
        <v>40</v>
      </c>
      <c r="AB87" s="97" t="str">
        <f t="shared" si="37"/>
        <v>Verificata</v>
      </c>
    </row>
    <row r="88" spans="1:28" ht="12.75">
      <c r="A88" s="79" t="s">
        <v>238</v>
      </c>
      <c r="B88" s="80">
        <v>3.5</v>
      </c>
      <c r="C88" s="80">
        <v>20</v>
      </c>
      <c r="D88" s="80">
        <v>30</v>
      </c>
      <c r="E88" s="81">
        <f t="shared" si="26"/>
        <v>600</v>
      </c>
      <c r="F88" s="86">
        <f t="shared" si="27"/>
        <v>3000</v>
      </c>
      <c r="G88" s="82">
        <v>40</v>
      </c>
      <c r="H88" s="82">
        <f t="shared" si="28"/>
        <v>22.666666666666668</v>
      </c>
      <c r="I88" s="80">
        <v>-774.539</v>
      </c>
      <c r="J88" s="80">
        <v>20.8043</v>
      </c>
      <c r="K88" s="83">
        <f t="shared" si="29"/>
        <v>2.6860235572385642</v>
      </c>
      <c r="L88" s="84">
        <f t="shared" si="38"/>
        <v>5</v>
      </c>
      <c r="M88" s="84">
        <f t="shared" si="39"/>
        <v>15</v>
      </c>
      <c r="N88" s="96" t="str">
        <f t="shared" si="30"/>
        <v>Piccola</v>
      </c>
      <c r="O88" s="85">
        <f t="shared" si="40"/>
        <v>12.908983333333332</v>
      </c>
      <c r="P88" s="85">
        <f t="shared" si="41"/>
        <v>6.934766666666667</v>
      </c>
      <c r="Q88" s="85">
        <f t="shared" si="31"/>
        <v>19.84375</v>
      </c>
      <c r="R88" s="85" t="str">
        <f t="shared" si="32"/>
        <v>Verificata</v>
      </c>
      <c r="S88" s="105">
        <f t="shared" si="42"/>
        <v>12.313976442761437</v>
      </c>
      <c r="T88" s="85">
        <f t="shared" si="43"/>
        <v>20.96639277058494</v>
      </c>
      <c r="U88" s="97" t="str">
        <f t="shared" si="25"/>
        <v>Verificata</v>
      </c>
      <c r="V88" s="105">
        <f t="shared" si="33"/>
        <v>0.915362343132321</v>
      </c>
      <c r="W88" s="85">
        <f t="shared" si="34"/>
        <v>1.773224874313044</v>
      </c>
      <c r="X88" s="85">
        <f t="shared" si="35"/>
        <v>14.766573837027128</v>
      </c>
      <c r="Y88" s="85">
        <v>5</v>
      </c>
      <c r="Z88" s="85">
        <f t="shared" si="36"/>
        <v>19.766573837027128</v>
      </c>
      <c r="AA88" s="85">
        <v>40</v>
      </c>
      <c r="AB88" s="97" t="str">
        <f t="shared" si="37"/>
        <v>Verificata</v>
      </c>
    </row>
    <row r="89" spans="1:28" ht="12.75">
      <c r="A89" s="79" t="s">
        <v>239</v>
      </c>
      <c r="B89" s="80">
        <v>3.5</v>
      </c>
      <c r="C89" s="80">
        <v>20</v>
      </c>
      <c r="D89" s="80">
        <v>30</v>
      </c>
      <c r="E89" s="81">
        <f t="shared" si="26"/>
        <v>600</v>
      </c>
      <c r="F89" s="86">
        <f t="shared" si="27"/>
        <v>3000</v>
      </c>
      <c r="G89" s="82">
        <v>40</v>
      </c>
      <c r="H89" s="82">
        <f t="shared" si="28"/>
        <v>22.666666666666668</v>
      </c>
      <c r="I89" s="80">
        <v>-775.796</v>
      </c>
      <c r="J89" s="80">
        <v>-22.8602</v>
      </c>
      <c r="K89" s="83">
        <f t="shared" si="29"/>
        <v>2.946676703669521</v>
      </c>
      <c r="L89" s="84">
        <f t="shared" si="38"/>
        <v>5</v>
      </c>
      <c r="M89" s="84">
        <f t="shared" si="39"/>
        <v>15</v>
      </c>
      <c r="N89" s="96" t="str">
        <f t="shared" si="30"/>
        <v>Piccola</v>
      </c>
      <c r="O89" s="85">
        <f t="shared" si="40"/>
        <v>12.929933333333334</v>
      </c>
      <c r="P89" s="85">
        <f t="shared" si="41"/>
        <v>-7.620066666666667</v>
      </c>
      <c r="Q89" s="85">
        <f t="shared" si="31"/>
        <v>5.309866666666667</v>
      </c>
      <c r="R89" s="85" t="str">
        <f t="shared" si="32"/>
        <v>Verificata</v>
      </c>
      <c r="S89" s="105">
        <f t="shared" si="42"/>
        <v>12.053323296330479</v>
      </c>
      <c r="T89" s="85">
        <f t="shared" si="43"/>
        <v>21.45455326377868</v>
      </c>
      <c r="U89" s="97" t="str">
        <f t="shared" si="25"/>
        <v>Verificata</v>
      </c>
      <c r="V89" s="105">
        <f t="shared" si="33"/>
        <v>0.907769783127747</v>
      </c>
      <c r="W89" s="85">
        <f t="shared" si="34"/>
        <v>1.7773912138612722</v>
      </c>
      <c r="X89" s="85">
        <f t="shared" si="35"/>
        <v>15.515379919472219</v>
      </c>
      <c r="Y89" s="85">
        <v>5</v>
      </c>
      <c r="Z89" s="85">
        <f t="shared" si="36"/>
        <v>20.515379919472217</v>
      </c>
      <c r="AA89" s="85">
        <v>40</v>
      </c>
      <c r="AB89" s="97" t="str">
        <f t="shared" si="37"/>
        <v>Verificata</v>
      </c>
    </row>
    <row r="90" spans="1:28" ht="12.75">
      <c r="A90" s="79" t="s">
        <v>240</v>
      </c>
      <c r="B90" s="80">
        <v>3.5</v>
      </c>
      <c r="C90" s="80">
        <v>20</v>
      </c>
      <c r="D90" s="80">
        <v>30</v>
      </c>
      <c r="E90" s="81">
        <f t="shared" si="26"/>
        <v>600</v>
      </c>
      <c r="F90" s="86">
        <f t="shared" si="27"/>
        <v>3000</v>
      </c>
      <c r="G90" s="82">
        <v>40</v>
      </c>
      <c r="H90" s="82">
        <f t="shared" si="28"/>
        <v>22.666666666666668</v>
      </c>
      <c r="I90" s="80">
        <v>-778.969</v>
      </c>
      <c r="J90" s="80">
        <v>-23.6732</v>
      </c>
      <c r="K90" s="83">
        <f t="shared" si="29"/>
        <v>3.039042631991774</v>
      </c>
      <c r="L90" s="84">
        <f t="shared" si="38"/>
        <v>5</v>
      </c>
      <c r="M90" s="84">
        <f t="shared" si="39"/>
        <v>15</v>
      </c>
      <c r="N90" s="96" t="str">
        <f t="shared" si="30"/>
        <v>Piccola</v>
      </c>
      <c r="O90" s="85">
        <f t="shared" si="40"/>
        <v>12.982816666666668</v>
      </c>
      <c r="P90" s="85">
        <f t="shared" si="41"/>
        <v>-7.891066666666667</v>
      </c>
      <c r="Q90" s="85">
        <f t="shared" si="31"/>
        <v>5.091750000000001</v>
      </c>
      <c r="R90" s="85" t="str">
        <f t="shared" si="32"/>
        <v>Verificata</v>
      </c>
      <c r="S90" s="105">
        <f t="shared" si="42"/>
        <v>11.960957368008227</v>
      </c>
      <c r="T90" s="85">
        <f t="shared" si="43"/>
        <v>21.708658040018754</v>
      </c>
      <c r="U90" s="97" t="str">
        <f t="shared" si="25"/>
        <v>Verificata</v>
      </c>
      <c r="V90" s="105">
        <f t="shared" si="33"/>
        <v>0.9048019649885873</v>
      </c>
      <c r="W90" s="85">
        <f t="shared" si="34"/>
        <v>1.7790424812008647</v>
      </c>
      <c r="X90" s="85">
        <f t="shared" si="35"/>
        <v>15.803532533732547</v>
      </c>
      <c r="Y90" s="85">
        <v>5</v>
      </c>
      <c r="Z90" s="85">
        <f t="shared" si="36"/>
        <v>20.803532533732547</v>
      </c>
      <c r="AA90" s="85">
        <v>40</v>
      </c>
      <c r="AB90" s="97" t="str">
        <f t="shared" si="37"/>
        <v>Verificata</v>
      </c>
    </row>
    <row r="91" spans="1:28" ht="12.75">
      <c r="A91" s="79" t="s">
        <v>241</v>
      </c>
      <c r="B91" s="80">
        <v>3.5</v>
      </c>
      <c r="C91" s="80">
        <v>20</v>
      </c>
      <c r="D91" s="80">
        <v>30</v>
      </c>
      <c r="E91" s="81">
        <f t="shared" si="26"/>
        <v>600</v>
      </c>
      <c r="F91" s="86">
        <f t="shared" si="27"/>
        <v>3000</v>
      </c>
      <c r="G91" s="82">
        <v>40</v>
      </c>
      <c r="H91" s="82">
        <f t="shared" si="28"/>
        <v>22.666666666666668</v>
      </c>
      <c r="I91" s="80">
        <v>-578.005</v>
      </c>
      <c r="J91" s="80">
        <v>30.342</v>
      </c>
      <c r="K91" s="83">
        <f t="shared" si="29"/>
        <v>5.24943555851593</v>
      </c>
      <c r="L91" s="84">
        <f t="shared" si="38"/>
        <v>5</v>
      </c>
      <c r="M91" s="84">
        <f t="shared" si="39"/>
        <v>15</v>
      </c>
      <c r="N91" s="96" t="str">
        <f t="shared" si="30"/>
        <v>Media</v>
      </c>
      <c r="O91" s="85">
        <f t="shared" si="40"/>
        <v>9.633416666666667</v>
      </c>
      <c r="P91" s="85">
        <f t="shared" si="41"/>
        <v>10.114</v>
      </c>
      <c r="Q91" s="85">
        <f t="shared" si="31"/>
        <v>19.747416666666666</v>
      </c>
      <c r="R91" s="85" t="str">
        <f t="shared" si="32"/>
        <v>Verificata</v>
      </c>
      <c r="S91" s="105">
        <f t="shared" si="42"/>
        <v>9.75056444148407</v>
      </c>
      <c r="T91" s="85">
        <f t="shared" si="43"/>
        <v>19.759710782856846</v>
      </c>
      <c r="U91" s="97" t="str">
        <f t="shared" si="25"/>
        <v>Verificata</v>
      </c>
      <c r="V91" s="105">
        <f t="shared" si="33"/>
        <v>0.8811711351834011</v>
      </c>
      <c r="W91" s="85">
        <f t="shared" si="34"/>
        <v>1.7926584544216577</v>
      </c>
      <c r="X91" s="85">
        <f t="shared" si="35"/>
        <v>18.028476506958192</v>
      </c>
      <c r="Y91" s="85">
        <v>5</v>
      </c>
      <c r="Z91" s="85">
        <f t="shared" si="36"/>
        <v>23.028476506958192</v>
      </c>
      <c r="AA91" s="85">
        <v>40</v>
      </c>
      <c r="AB91" s="97" t="str">
        <f t="shared" si="37"/>
        <v>Verificata</v>
      </c>
    </row>
    <row r="92" spans="1:28" ht="12.75">
      <c r="A92" s="79" t="s">
        <v>242</v>
      </c>
      <c r="B92" s="80">
        <v>3.5</v>
      </c>
      <c r="C92" s="80">
        <v>20</v>
      </c>
      <c r="D92" s="80">
        <v>30</v>
      </c>
      <c r="E92" s="81">
        <f t="shared" si="26"/>
        <v>600</v>
      </c>
      <c r="F92" s="86">
        <f t="shared" si="27"/>
        <v>3000</v>
      </c>
      <c r="G92" s="82">
        <v>40</v>
      </c>
      <c r="H92" s="82">
        <f t="shared" si="28"/>
        <v>22.666666666666668</v>
      </c>
      <c r="I92" s="80">
        <v>-578.518</v>
      </c>
      <c r="J92" s="80">
        <v>29.5045</v>
      </c>
      <c r="K92" s="83">
        <f t="shared" si="29"/>
        <v>5.100014174148427</v>
      </c>
      <c r="L92" s="84">
        <f t="shared" si="38"/>
        <v>5</v>
      </c>
      <c r="M92" s="84">
        <f t="shared" si="39"/>
        <v>15</v>
      </c>
      <c r="N92" s="96" t="str">
        <f t="shared" si="30"/>
        <v>Media</v>
      </c>
      <c r="O92" s="85">
        <f t="shared" si="40"/>
        <v>9.641966666666667</v>
      </c>
      <c r="P92" s="85">
        <f t="shared" si="41"/>
        <v>9.834833333333334</v>
      </c>
      <c r="Q92" s="85">
        <f t="shared" si="31"/>
        <v>19.4768</v>
      </c>
      <c r="R92" s="85" t="str">
        <f t="shared" si="32"/>
        <v>Verificata</v>
      </c>
      <c r="S92" s="105">
        <f t="shared" si="42"/>
        <v>9.899985825851573</v>
      </c>
      <c r="T92" s="85">
        <f t="shared" si="43"/>
        <v>19.478748427071185</v>
      </c>
      <c r="U92" s="97" t="str">
        <f t="shared" si="25"/>
        <v>Verificata</v>
      </c>
      <c r="V92" s="105">
        <f t="shared" si="33"/>
        <v>0.884070812107448</v>
      </c>
      <c r="W92" s="85">
        <f t="shared" si="34"/>
        <v>1.7909420531975166</v>
      </c>
      <c r="X92" s="85">
        <f t="shared" si="35"/>
        <v>17.760902759418418</v>
      </c>
      <c r="Y92" s="85">
        <v>5</v>
      </c>
      <c r="Z92" s="85">
        <f t="shared" si="36"/>
        <v>22.760902759418418</v>
      </c>
      <c r="AA92" s="85">
        <v>40</v>
      </c>
      <c r="AB92" s="97" t="str">
        <f t="shared" si="37"/>
        <v>Verificata</v>
      </c>
    </row>
    <row r="93" spans="1:28" ht="12.75">
      <c r="A93" s="79" t="s">
        <v>243</v>
      </c>
      <c r="B93" s="80">
        <v>3.5</v>
      </c>
      <c r="C93" s="80">
        <v>20</v>
      </c>
      <c r="D93" s="80">
        <v>30</v>
      </c>
      <c r="E93" s="81">
        <f t="shared" si="26"/>
        <v>600</v>
      </c>
      <c r="F93" s="86">
        <f t="shared" si="27"/>
        <v>3000</v>
      </c>
      <c r="G93" s="82">
        <v>40</v>
      </c>
      <c r="H93" s="82">
        <f t="shared" si="28"/>
        <v>22.666666666666668</v>
      </c>
      <c r="I93" s="80">
        <v>-579.195</v>
      </c>
      <c r="J93" s="80">
        <v>-31.6247</v>
      </c>
      <c r="K93" s="83">
        <f t="shared" si="29"/>
        <v>5.460112742685969</v>
      </c>
      <c r="L93" s="84">
        <f t="shared" si="38"/>
        <v>5</v>
      </c>
      <c r="M93" s="84">
        <f t="shared" si="39"/>
        <v>15</v>
      </c>
      <c r="N93" s="96" t="str">
        <f t="shared" si="30"/>
        <v>Media</v>
      </c>
      <c r="O93" s="85">
        <f t="shared" si="40"/>
        <v>9.653250000000002</v>
      </c>
      <c r="P93" s="85">
        <f t="shared" si="41"/>
        <v>-10.541566666666666</v>
      </c>
      <c r="Q93" s="85">
        <f t="shared" si="31"/>
        <v>-0.8883166666666646</v>
      </c>
      <c r="R93" s="85" t="str">
        <f t="shared" si="32"/>
        <v>Verificata</v>
      </c>
      <c r="S93" s="105">
        <f t="shared" si="42"/>
        <v>9.539887257314032</v>
      </c>
      <c r="T93" s="85">
        <f t="shared" si="43"/>
        <v>20.237660550126638</v>
      </c>
      <c r="U93" s="97" t="str">
        <f t="shared" si="25"/>
        <v>Verificata</v>
      </c>
      <c r="V93" s="105">
        <f t="shared" si="33"/>
        <v>0.8767667336776233</v>
      </c>
      <c r="W93" s="85">
        <f t="shared" si="34"/>
        <v>1.7952905235941736</v>
      </c>
      <c r="X93" s="85">
        <f t="shared" si="35"/>
        <v>18.43263054178341</v>
      </c>
      <c r="Y93" s="85">
        <v>5</v>
      </c>
      <c r="Z93" s="85">
        <f t="shared" si="36"/>
        <v>23.43263054178341</v>
      </c>
      <c r="AA93" s="85">
        <v>40</v>
      </c>
      <c r="AB93" s="97" t="str">
        <f t="shared" si="37"/>
        <v>Verificata</v>
      </c>
    </row>
    <row r="94" spans="1:28" ht="12.75">
      <c r="A94" s="79" t="s">
        <v>244</v>
      </c>
      <c r="B94" s="80">
        <v>3.5</v>
      </c>
      <c r="C94" s="80">
        <v>20</v>
      </c>
      <c r="D94" s="80">
        <v>30</v>
      </c>
      <c r="E94" s="81">
        <f t="shared" si="26"/>
        <v>600</v>
      </c>
      <c r="F94" s="86">
        <f t="shared" si="27"/>
        <v>3000</v>
      </c>
      <c r="G94" s="82">
        <v>40</v>
      </c>
      <c r="H94" s="82">
        <f t="shared" si="28"/>
        <v>22.666666666666668</v>
      </c>
      <c r="I94" s="80">
        <v>-581.144</v>
      </c>
      <c r="J94" s="80">
        <v>-32.4964</v>
      </c>
      <c r="K94" s="83">
        <f t="shared" si="29"/>
        <v>5.591798246217805</v>
      </c>
      <c r="L94" s="84">
        <f t="shared" si="38"/>
        <v>5</v>
      </c>
      <c r="M94" s="84">
        <f t="shared" si="39"/>
        <v>15</v>
      </c>
      <c r="N94" s="96" t="str">
        <f t="shared" si="30"/>
        <v>Media</v>
      </c>
      <c r="O94" s="85">
        <f t="shared" si="40"/>
        <v>9.685733333333333</v>
      </c>
      <c r="P94" s="85">
        <f t="shared" si="41"/>
        <v>-10.832133333333333</v>
      </c>
      <c r="Q94" s="85">
        <f t="shared" si="31"/>
        <v>-1.1463999999999999</v>
      </c>
      <c r="R94" s="85" t="str">
        <f t="shared" si="32"/>
        <v>Verificata</v>
      </c>
      <c r="S94" s="105">
        <f t="shared" si="42"/>
        <v>9.408201753782194</v>
      </c>
      <c r="T94" s="85">
        <f t="shared" si="43"/>
        <v>20.589977950758907</v>
      </c>
      <c r="U94" s="97" t="str">
        <f t="shared" si="25"/>
        <v>Verificata</v>
      </c>
      <c r="V94" s="105">
        <f t="shared" si="33"/>
        <v>0.8737986239807625</v>
      </c>
      <c r="W94" s="85">
        <f t="shared" si="34"/>
        <v>1.797081401270671</v>
      </c>
      <c r="X94" s="85">
        <f t="shared" si="35"/>
        <v>18.703580279823885</v>
      </c>
      <c r="Y94" s="85">
        <v>5</v>
      </c>
      <c r="Z94" s="85">
        <f t="shared" si="36"/>
        <v>23.703580279823885</v>
      </c>
      <c r="AA94" s="85">
        <v>40</v>
      </c>
      <c r="AB94" s="97" t="str">
        <f t="shared" si="37"/>
        <v>Verificata</v>
      </c>
    </row>
    <row r="95" spans="1:28" ht="12.75">
      <c r="A95" s="79" t="s">
        <v>245</v>
      </c>
      <c r="B95" s="80">
        <v>3.5</v>
      </c>
      <c r="C95" s="80">
        <v>20</v>
      </c>
      <c r="D95" s="80">
        <v>30</v>
      </c>
      <c r="E95" s="81">
        <f t="shared" si="26"/>
        <v>600</v>
      </c>
      <c r="F95" s="86">
        <f t="shared" si="27"/>
        <v>3000</v>
      </c>
      <c r="G95" s="82">
        <v>40</v>
      </c>
      <c r="H95" s="82">
        <f t="shared" si="28"/>
        <v>22.666666666666668</v>
      </c>
      <c r="I95" s="80">
        <v>-378.529</v>
      </c>
      <c r="J95" s="80">
        <v>29.3967</v>
      </c>
      <c r="K95" s="83">
        <f t="shared" si="29"/>
        <v>7.766036419930837</v>
      </c>
      <c r="L95" s="84">
        <f t="shared" si="38"/>
        <v>5</v>
      </c>
      <c r="M95" s="84">
        <f t="shared" si="39"/>
        <v>15</v>
      </c>
      <c r="N95" s="96" t="str">
        <f t="shared" si="30"/>
        <v>Media</v>
      </c>
      <c r="O95" s="85">
        <f t="shared" si="40"/>
        <v>6.308816666666667</v>
      </c>
      <c r="P95" s="85">
        <f t="shared" si="41"/>
        <v>9.7989</v>
      </c>
      <c r="Q95" s="85">
        <f t="shared" si="31"/>
        <v>16.10771666666667</v>
      </c>
      <c r="R95" s="85" t="str">
        <f t="shared" si="32"/>
        <v>Verificata</v>
      </c>
      <c r="S95" s="105">
        <f t="shared" si="42"/>
        <v>7.233963580069163</v>
      </c>
      <c r="T95" s="85">
        <f t="shared" si="43"/>
        <v>17.442212963439744</v>
      </c>
      <c r="U95" s="97" t="str">
        <f t="shared" si="25"/>
        <v>Verificata</v>
      </c>
      <c r="V95" s="105">
        <f t="shared" si="33"/>
        <v>0.8844454350233317</v>
      </c>
      <c r="W95" s="85">
        <f t="shared" si="34"/>
        <v>1.79072124964234</v>
      </c>
      <c r="X95" s="85">
        <f t="shared" si="35"/>
        <v>17.726241019902893</v>
      </c>
      <c r="Y95" s="85">
        <v>5</v>
      </c>
      <c r="Z95" s="85">
        <f t="shared" si="36"/>
        <v>22.726241019902893</v>
      </c>
      <c r="AA95" s="85">
        <v>40</v>
      </c>
      <c r="AB95" s="97" t="str">
        <f t="shared" si="37"/>
        <v>Verificata</v>
      </c>
    </row>
    <row r="96" spans="1:28" ht="12.75">
      <c r="A96" s="79" t="s">
        <v>246</v>
      </c>
      <c r="B96" s="80">
        <v>3.5</v>
      </c>
      <c r="C96" s="80">
        <v>20</v>
      </c>
      <c r="D96" s="80">
        <v>30</v>
      </c>
      <c r="E96" s="81">
        <f t="shared" si="26"/>
        <v>600</v>
      </c>
      <c r="F96" s="86">
        <f t="shared" si="27"/>
        <v>3000</v>
      </c>
      <c r="G96" s="82">
        <v>40</v>
      </c>
      <c r="H96" s="82">
        <f t="shared" si="28"/>
        <v>22.666666666666668</v>
      </c>
      <c r="I96" s="80">
        <v>-378.861</v>
      </c>
      <c r="J96" s="80">
        <v>28.7824</v>
      </c>
      <c r="K96" s="83">
        <f t="shared" si="29"/>
        <v>7.597087058314263</v>
      </c>
      <c r="L96" s="84">
        <f t="shared" si="38"/>
        <v>5</v>
      </c>
      <c r="M96" s="84">
        <f t="shared" si="39"/>
        <v>15</v>
      </c>
      <c r="N96" s="96" t="str">
        <f t="shared" si="30"/>
        <v>Media</v>
      </c>
      <c r="O96" s="85">
        <f t="shared" si="40"/>
        <v>6.314349999999999</v>
      </c>
      <c r="P96" s="85">
        <f t="shared" si="41"/>
        <v>9.594133333333332</v>
      </c>
      <c r="Q96" s="85">
        <f t="shared" si="31"/>
        <v>15.908483333333331</v>
      </c>
      <c r="R96" s="85" t="str">
        <f t="shared" si="32"/>
        <v>Verificata</v>
      </c>
      <c r="S96" s="105">
        <f t="shared" si="42"/>
        <v>7.402912941685737</v>
      </c>
      <c r="T96" s="85">
        <f t="shared" si="43"/>
        <v>17.059095655289823</v>
      </c>
      <c r="U96" s="97" t="str">
        <f t="shared" si="25"/>
        <v>Verificata</v>
      </c>
      <c r="V96" s="105">
        <f t="shared" si="33"/>
        <v>0.8865863038571626</v>
      </c>
      <c r="W96" s="85">
        <f t="shared" si="34"/>
        <v>1.7894635535224417</v>
      </c>
      <c r="X96" s="85">
        <f t="shared" si="35"/>
        <v>17.527732325817045</v>
      </c>
      <c r="Y96" s="85">
        <v>5</v>
      </c>
      <c r="Z96" s="85">
        <f t="shared" si="36"/>
        <v>22.527732325817045</v>
      </c>
      <c r="AA96" s="85">
        <v>40</v>
      </c>
      <c r="AB96" s="97" t="str">
        <f t="shared" si="37"/>
        <v>Verificata</v>
      </c>
    </row>
    <row r="97" spans="1:28" ht="12.75">
      <c r="A97" s="79" t="s">
        <v>247</v>
      </c>
      <c r="B97" s="80">
        <v>3.5</v>
      </c>
      <c r="C97" s="80">
        <v>20</v>
      </c>
      <c r="D97" s="80">
        <v>30</v>
      </c>
      <c r="E97" s="81">
        <f t="shared" si="26"/>
        <v>600</v>
      </c>
      <c r="F97" s="86">
        <f t="shared" si="27"/>
        <v>3000</v>
      </c>
      <c r="G97" s="82">
        <v>40</v>
      </c>
      <c r="H97" s="82">
        <f t="shared" si="28"/>
        <v>22.666666666666668</v>
      </c>
      <c r="I97" s="80">
        <v>-379.057</v>
      </c>
      <c r="J97" s="80">
        <v>-30.3646</v>
      </c>
      <c r="K97" s="83">
        <f t="shared" si="29"/>
        <v>8.010563055160569</v>
      </c>
      <c r="L97" s="84">
        <f t="shared" si="38"/>
        <v>5</v>
      </c>
      <c r="M97" s="84">
        <f t="shared" si="39"/>
        <v>15</v>
      </c>
      <c r="N97" s="96" t="str">
        <f t="shared" si="30"/>
        <v>Media</v>
      </c>
      <c r="O97" s="85">
        <f t="shared" si="40"/>
        <v>6.317616666666667</v>
      </c>
      <c r="P97" s="85">
        <f t="shared" si="41"/>
        <v>-10.121533333333334</v>
      </c>
      <c r="Q97" s="85">
        <f t="shared" si="31"/>
        <v>-3.803916666666667</v>
      </c>
      <c r="R97" s="85" t="str">
        <f t="shared" si="32"/>
        <v>Verificata</v>
      </c>
      <c r="S97" s="105">
        <f t="shared" si="42"/>
        <v>6.989436944839431</v>
      </c>
      <c r="T97" s="85">
        <f t="shared" si="43"/>
        <v>18.07761259318951</v>
      </c>
      <c r="U97" s="97" t="str">
        <f t="shared" si="25"/>
        <v>Verificata</v>
      </c>
      <c r="V97" s="105">
        <f t="shared" si="33"/>
        <v>0.8810931507342834</v>
      </c>
      <c r="W97" s="85">
        <f t="shared" si="34"/>
        <v>1.7927047952919533</v>
      </c>
      <c r="X97" s="85">
        <f t="shared" si="35"/>
        <v>18.03565565779886</v>
      </c>
      <c r="Y97" s="85">
        <v>5</v>
      </c>
      <c r="Z97" s="85">
        <f t="shared" si="36"/>
        <v>23.03565565779886</v>
      </c>
      <c r="AA97" s="85">
        <v>40</v>
      </c>
      <c r="AB97" s="97" t="str">
        <f t="shared" si="37"/>
        <v>Verificata</v>
      </c>
    </row>
    <row r="98" spans="1:28" ht="12.75">
      <c r="A98" s="79" t="s">
        <v>248</v>
      </c>
      <c r="B98" s="80">
        <v>3.5</v>
      </c>
      <c r="C98" s="80">
        <v>20</v>
      </c>
      <c r="D98" s="80">
        <v>30</v>
      </c>
      <c r="E98" s="81">
        <f t="shared" si="26"/>
        <v>600</v>
      </c>
      <c r="F98" s="86">
        <f t="shared" si="27"/>
        <v>3000</v>
      </c>
      <c r="G98" s="82">
        <v>40</v>
      </c>
      <c r="H98" s="82">
        <f t="shared" si="28"/>
        <v>22.666666666666668</v>
      </c>
      <c r="I98" s="80">
        <v>-379.914</v>
      </c>
      <c r="J98" s="80">
        <v>-31.0235</v>
      </c>
      <c r="K98" s="83">
        <f t="shared" si="29"/>
        <v>8.165927025590001</v>
      </c>
      <c r="L98" s="84">
        <f t="shared" si="38"/>
        <v>5</v>
      </c>
      <c r="M98" s="84">
        <f t="shared" si="39"/>
        <v>15</v>
      </c>
      <c r="N98" s="96" t="str">
        <f t="shared" si="30"/>
        <v>Media</v>
      </c>
      <c r="O98" s="85">
        <f t="shared" si="40"/>
        <v>6.3319</v>
      </c>
      <c r="P98" s="85">
        <f t="shared" si="41"/>
        <v>-10.341166666666666</v>
      </c>
      <c r="Q98" s="85">
        <f t="shared" si="31"/>
        <v>-4.009266666666666</v>
      </c>
      <c r="R98" s="85" t="str">
        <f t="shared" si="32"/>
        <v>Verificata</v>
      </c>
      <c r="S98" s="105">
        <f t="shared" si="42"/>
        <v>6.834072974409999</v>
      </c>
      <c r="T98" s="85">
        <f t="shared" si="43"/>
        <v>18.530384512163177</v>
      </c>
      <c r="U98" s="97" t="str">
        <f t="shared" si="25"/>
        <v>Verificata</v>
      </c>
      <c r="V98" s="105">
        <f t="shared" si="33"/>
        <v>0.878825576558402</v>
      </c>
      <c r="W98" s="85">
        <f t="shared" si="34"/>
        <v>1.794056393727273</v>
      </c>
      <c r="X98" s="85">
        <f t="shared" si="35"/>
        <v>18.244033422936386</v>
      </c>
      <c r="Y98" s="85">
        <v>5</v>
      </c>
      <c r="Z98" s="85">
        <f t="shared" si="36"/>
        <v>23.244033422936386</v>
      </c>
      <c r="AA98" s="85">
        <v>40</v>
      </c>
      <c r="AB98" s="97" t="str">
        <f t="shared" si="37"/>
        <v>Verificata</v>
      </c>
    </row>
    <row r="99" spans="1:28" ht="12.75">
      <c r="A99" s="79" t="s">
        <v>249</v>
      </c>
      <c r="B99" s="80">
        <v>3.5</v>
      </c>
      <c r="C99" s="80">
        <v>20</v>
      </c>
      <c r="D99" s="80">
        <v>30</v>
      </c>
      <c r="E99" s="81">
        <f t="shared" si="26"/>
        <v>600</v>
      </c>
      <c r="F99" s="86">
        <f t="shared" si="27"/>
        <v>3000</v>
      </c>
      <c r="G99" s="82">
        <v>40</v>
      </c>
      <c r="H99" s="82">
        <f t="shared" si="28"/>
        <v>22.666666666666668</v>
      </c>
      <c r="I99" s="80">
        <v>-177.202</v>
      </c>
      <c r="J99" s="80">
        <v>40.8354</v>
      </c>
      <c r="K99" s="83">
        <f t="shared" si="29"/>
        <v>23.044548029931942</v>
      </c>
      <c r="L99" s="84">
        <f t="shared" si="38"/>
        <v>5</v>
      </c>
      <c r="M99" s="84">
        <f t="shared" si="39"/>
        <v>15</v>
      </c>
      <c r="N99" s="96" t="str">
        <f t="shared" si="30"/>
        <v>Grande</v>
      </c>
      <c r="O99" s="85">
        <f t="shared" si="40"/>
        <v>2.9533666666666667</v>
      </c>
      <c r="P99" s="85">
        <f t="shared" si="41"/>
        <v>13.6118</v>
      </c>
      <c r="Q99" s="85">
        <f t="shared" si="31"/>
        <v>16.565166666666666</v>
      </c>
      <c r="R99" s="85" t="str">
        <f t="shared" si="32"/>
        <v>Verificata</v>
      </c>
      <c r="S99" s="105">
        <f t="shared" si="42"/>
        <v>-8.044548029931942</v>
      </c>
      <c r="T99" s="85">
        <f t="shared" si="43"/>
        <v>-7.342529762213757</v>
      </c>
      <c r="U99" s="97" t="str">
        <f t="shared" si="25"/>
        <v>Verificata</v>
      </c>
      <c r="V99" s="105">
        <f t="shared" si="33"/>
        <v>0.8463884042531581</v>
      </c>
      <c r="W99" s="85">
        <f t="shared" si="34"/>
        <v>1.8142915686792704</v>
      </c>
      <c r="X99" s="85">
        <f t="shared" si="35"/>
        <v>21.16727060913435</v>
      </c>
      <c r="Y99" s="85">
        <v>5</v>
      </c>
      <c r="Z99" s="85">
        <f t="shared" si="36"/>
        <v>26.16727060913435</v>
      </c>
      <c r="AA99" s="85">
        <v>40</v>
      </c>
      <c r="AB99" s="97" t="str">
        <f t="shared" si="37"/>
        <v>Verificata</v>
      </c>
    </row>
    <row r="100" spans="1:28" ht="12.75">
      <c r="A100" s="79" t="s">
        <v>250</v>
      </c>
      <c r="B100" s="80">
        <v>3.5</v>
      </c>
      <c r="C100" s="80">
        <v>20</v>
      </c>
      <c r="D100" s="80">
        <v>30</v>
      </c>
      <c r="E100" s="81">
        <f t="shared" si="26"/>
        <v>600</v>
      </c>
      <c r="F100" s="86">
        <f t="shared" si="27"/>
        <v>3000</v>
      </c>
      <c r="G100" s="82">
        <v>40</v>
      </c>
      <c r="H100" s="82">
        <f t="shared" si="28"/>
        <v>22.666666666666668</v>
      </c>
      <c r="I100" s="80">
        <v>-177.33</v>
      </c>
      <c r="J100" s="80">
        <v>40.7681</v>
      </c>
      <c r="K100" s="83">
        <f t="shared" si="29"/>
        <v>22.98996221733491</v>
      </c>
      <c r="L100" s="84">
        <f t="shared" si="38"/>
        <v>5</v>
      </c>
      <c r="M100" s="84">
        <f t="shared" si="39"/>
        <v>15</v>
      </c>
      <c r="N100" s="96" t="str">
        <f t="shared" si="30"/>
        <v>Grande</v>
      </c>
      <c r="O100" s="85">
        <f t="shared" si="40"/>
        <v>2.9555000000000002</v>
      </c>
      <c r="P100" s="85">
        <f t="shared" si="41"/>
        <v>13.589366666666667</v>
      </c>
      <c r="Q100" s="85">
        <f t="shared" si="31"/>
        <v>16.544866666666667</v>
      </c>
      <c r="R100" s="85" t="str">
        <f t="shared" si="32"/>
        <v>Verificata</v>
      </c>
      <c r="S100" s="105">
        <f t="shared" si="42"/>
        <v>-7.989962217334909</v>
      </c>
      <c r="T100" s="85">
        <f t="shared" si="43"/>
        <v>-7.398032480273283</v>
      </c>
      <c r="U100" s="97" t="str">
        <f t="shared" si="25"/>
        <v>Verificata</v>
      </c>
      <c r="V100" s="105">
        <f t="shared" si="33"/>
        <v>0.8466027337366674</v>
      </c>
      <c r="W100" s="85">
        <f t="shared" si="34"/>
        <v>1.8141521726520153</v>
      </c>
      <c r="X100" s="85">
        <f t="shared" si="35"/>
        <v>21.14819575293874</v>
      </c>
      <c r="Y100" s="85">
        <v>5</v>
      </c>
      <c r="Z100" s="85">
        <f t="shared" si="36"/>
        <v>26.14819575293874</v>
      </c>
      <c r="AA100" s="85">
        <v>40</v>
      </c>
      <c r="AB100" s="97" t="str">
        <f t="shared" si="37"/>
        <v>Verificata</v>
      </c>
    </row>
    <row r="101" spans="1:28" ht="12.75">
      <c r="A101" s="79" t="s">
        <v>251</v>
      </c>
      <c r="B101" s="80">
        <v>3.5</v>
      </c>
      <c r="C101" s="80">
        <v>20</v>
      </c>
      <c r="D101" s="80">
        <v>30</v>
      </c>
      <c r="E101" s="81">
        <f t="shared" si="26"/>
        <v>600</v>
      </c>
      <c r="F101" s="86">
        <f t="shared" si="27"/>
        <v>3000</v>
      </c>
      <c r="G101" s="82">
        <v>40</v>
      </c>
      <c r="H101" s="82">
        <f t="shared" si="28"/>
        <v>22.666666666666668</v>
      </c>
      <c r="I101" s="80">
        <v>-177.326</v>
      </c>
      <c r="J101" s="80">
        <v>-41.3523</v>
      </c>
      <c r="K101" s="83">
        <f t="shared" si="29"/>
        <v>23.319930523442697</v>
      </c>
      <c r="L101" s="84">
        <f t="shared" si="38"/>
        <v>5</v>
      </c>
      <c r="M101" s="84">
        <f t="shared" si="39"/>
        <v>15</v>
      </c>
      <c r="N101" s="96" t="str">
        <f t="shared" si="30"/>
        <v>Grande</v>
      </c>
      <c r="O101" s="85">
        <f t="shared" si="40"/>
        <v>2.955433333333333</v>
      </c>
      <c r="P101" s="85">
        <f t="shared" si="41"/>
        <v>-13.7841</v>
      </c>
      <c r="Q101" s="85">
        <f t="shared" si="31"/>
        <v>-10.828666666666667</v>
      </c>
      <c r="R101" s="85" t="str">
        <f t="shared" si="32"/>
        <v>Verificata</v>
      </c>
      <c r="S101" s="105">
        <f t="shared" si="42"/>
        <v>-8.319930523442697</v>
      </c>
      <c r="T101" s="85">
        <f t="shared" si="43"/>
        <v>-7.104466377467795</v>
      </c>
      <c r="U101" s="97" t="str">
        <f t="shared" si="25"/>
        <v>Verificata</v>
      </c>
      <c r="V101" s="105">
        <f t="shared" si="33"/>
        <v>0.8447458497636401</v>
      </c>
      <c r="W101" s="85">
        <f t="shared" si="34"/>
        <v>1.8153624448787553</v>
      </c>
      <c r="X101" s="85">
        <f t="shared" si="35"/>
        <v>21.313391102260425</v>
      </c>
      <c r="Y101" s="85">
        <v>5</v>
      </c>
      <c r="Z101" s="85">
        <f t="shared" si="36"/>
        <v>26.313391102260425</v>
      </c>
      <c r="AA101" s="85">
        <v>40</v>
      </c>
      <c r="AB101" s="97" t="str">
        <f t="shared" si="37"/>
        <v>Verificata</v>
      </c>
    </row>
    <row r="102" spans="1:28" ht="12.75">
      <c r="A102" s="79" t="s">
        <v>252</v>
      </c>
      <c r="B102" s="80">
        <v>3.5</v>
      </c>
      <c r="C102" s="80">
        <v>20</v>
      </c>
      <c r="D102" s="80">
        <v>30</v>
      </c>
      <c r="E102" s="81">
        <f t="shared" si="26"/>
        <v>600</v>
      </c>
      <c r="F102" s="86">
        <f t="shared" si="27"/>
        <v>3000</v>
      </c>
      <c r="G102" s="82">
        <v>40</v>
      </c>
      <c r="H102" s="82">
        <f t="shared" si="28"/>
        <v>22.666666666666668</v>
      </c>
      <c r="I102" s="80">
        <v>-177.522</v>
      </c>
      <c r="J102" s="80">
        <v>-41.4382</v>
      </c>
      <c r="K102" s="83">
        <f t="shared" si="29"/>
        <v>23.342571624925366</v>
      </c>
      <c r="L102" s="84">
        <f t="shared" si="38"/>
        <v>5</v>
      </c>
      <c r="M102" s="84">
        <f t="shared" si="39"/>
        <v>15</v>
      </c>
      <c r="N102" s="96" t="str">
        <f t="shared" si="30"/>
        <v>Grande</v>
      </c>
      <c r="O102" s="85">
        <f t="shared" si="40"/>
        <v>2.9587</v>
      </c>
      <c r="P102" s="85">
        <f t="shared" si="41"/>
        <v>-13.812733333333334</v>
      </c>
      <c r="Q102" s="85">
        <f t="shared" si="31"/>
        <v>-10.854033333333334</v>
      </c>
      <c r="R102" s="85" t="str">
        <f t="shared" si="32"/>
        <v>Verificata</v>
      </c>
      <c r="S102" s="105">
        <f t="shared" si="42"/>
        <v>-8.342571624925366</v>
      </c>
      <c r="T102" s="85">
        <f t="shared" si="43"/>
        <v>-7.0930167171959235</v>
      </c>
      <c r="U102" s="97" t="str">
        <f t="shared" si="25"/>
        <v>Verificata</v>
      </c>
      <c r="V102" s="105">
        <f t="shared" si="33"/>
        <v>0.8444735026734155</v>
      </c>
      <c r="W102" s="85">
        <f t="shared" si="34"/>
        <v>1.8155404471021517</v>
      </c>
      <c r="X102" s="85">
        <f t="shared" si="35"/>
        <v>21.337608497005167</v>
      </c>
      <c r="Y102" s="85">
        <v>5</v>
      </c>
      <c r="Z102" s="85">
        <f t="shared" si="36"/>
        <v>26.337608497005167</v>
      </c>
      <c r="AA102" s="85">
        <v>40</v>
      </c>
      <c r="AB102" s="97" t="str">
        <f t="shared" si="37"/>
        <v>Verificata</v>
      </c>
    </row>
  </sheetData>
  <sheetProtection/>
  <mergeCells count="6">
    <mergeCell ref="O1:R1"/>
    <mergeCell ref="S1:U1"/>
    <mergeCell ref="V1:AB1"/>
    <mergeCell ref="A4:T4"/>
    <mergeCell ref="A53:T53"/>
    <mergeCell ref="A86:T86"/>
  </mergeCells>
  <conditionalFormatting sqref="R5:R52 R54:R85 R87:R102 U5:U102 AB5:AB102">
    <cfRule type="cellIs" priority="1" dxfId="0" operator="equal" stopIfTrue="1">
      <formula>"Non Verificata"</formula>
    </cfRule>
    <cfRule type="cellIs" priority="2" dxfId="1" operator="equal" stopIfTrue="1">
      <formula>"Verificata"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_stefano</cp:lastModifiedBy>
  <cp:lastPrinted>2020-11-21T07:25:00Z</cp:lastPrinted>
  <dcterms:created xsi:type="dcterms:W3CDTF">2010-04-15T07:05:20Z</dcterms:created>
  <dcterms:modified xsi:type="dcterms:W3CDTF">2020-12-06T15:20:53Z</dcterms:modified>
  <cp:category/>
  <cp:version/>
  <cp:contentType/>
  <cp:contentStatus/>
</cp:coreProperties>
</file>