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898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armato'!$B$1:$R$2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<sst xmlns="http://schemas.openxmlformats.org/spreadsheetml/2006/main" count="133" uniqueCount="81">
  <si>
    <t>interasse (m)</t>
  </si>
  <si>
    <t>luce (m)</t>
  </si>
  <si>
    <t>b (cm)</t>
  </si>
  <si>
    <t>r</t>
  </si>
  <si>
    <t>H (cm)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</si>
  <si>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</si>
  <si>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</si>
  <si>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</si>
  <si>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</si>
  <si>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</si>
  <si>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</si>
  <si>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</si>
  <si>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</si>
  <si>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</si>
  <si>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</si>
  <si>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</si>
  <si>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</si>
  <si>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</si>
  <si>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</si>
  <si>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</si>
  <si>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β</t>
  </si>
  <si>
    <t>H</t>
  </si>
  <si>
    <t>δ (cm)</t>
  </si>
  <si>
    <t>KN/mq</t>
  </si>
  <si>
    <t>m</t>
  </si>
  <si>
    <t>KN/m</t>
  </si>
  <si>
    <t>1</t>
  </si>
  <si>
    <t>2</t>
  </si>
  <si>
    <t>3</t>
  </si>
  <si>
    <t>4</t>
  </si>
  <si>
    <t>7</t>
  </si>
  <si>
    <t>8</t>
  </si>
  <si>
    <t>9</t>
  </si>
  <si>
    <t>10</t>
  </si>
  <si>
    <r>
      <t>q</t>
    </r>
    <r>
      <rPr>
        <vertAlign val="subscript"/>
        <sz val="11"/>
        <rFont val="Avenir Book"/>
        <family val="2"/>
      </rPr>
      <t>s</t>
    </r>
    <r>
      <rPr>
        <sz val="11"/>
        <rFont val="Avenir Book"/>
        <family val="2"/>
      </rPr>
      <t xml:space="preserve"> </t>
    </r>
  </si>
  <si>
    <r>
      <t>q</t>
    </r>
    <r>
      <rPr>
        <vertAlign val="subscript"/>
        <sz val="11"/>
        <rFont val="Avenir Book"/>
        <family val="2"/>
      </rPr>
      <t>p</t>
    </r>
    <r>
      <rPr>
        <sz val="11"/>
        <rFont val="Avenir Book"/>
        <family val="2"/>
      </rPr>
      <t xml:space="preserve"> </t>
    </r>
  </si>
  <si>
    <r>
      <t>q</t>
    </r>
    <r>
      <rPr>
        <vertAlign val="subscript"/>
        <sz val="11"/>
        <rFont val="Avenir Book"/>
        <family val="2"/>
      </rPr>
      <t>a</t>
    </r>
  </si>
  <si>
    <r>
      <t>q</t>
    </r>
    <r>
      <rPr>
        <vertAlign val="subscript"/>
        <sz val="11"/>
        <rFont val="Avenir Book"/>
        <family val="2"/>
      </rPr>
      <t>u</t>
    </r>
    <r>
      <rPr>
        <sz val="11"/>
        <rFont val="Avenir Book"/>
        <family val="2"/>
      </rPr>
      <t xml:space="preserve"> </t>
    </r>
  </si>
  <si>
    <t>luce</t>
  </si>
  <si>
    <r>
      <t>M</t>
    </r>
    <r>
      <rPr>
        <vertAlign val="subscript"/>
        <sz val="11"/>
        <rFont val="Avenir Book"/>
        <family val="2"/>
      </rPr>
      <t>max</t>
    </r>
    <r>
      <rPr>
        <sz val="11"/>
        <rFont val="Avenir Book"/>
        <family val="2"/>
      </rPr>
      <t xml:space="preserve"> </t>
    </r>
  </si>
  <si>
    <r>
      <t>f</t>
    </r>
    <r>
      <rPr>
        <vertAlign val="subscript"/>
        <sz val="11"/>
        <rFont val="Avenir Book"/>
        <family val="2"/>
      </rPr>
      <t xml:space="preserve">yk </t>
    </r>
  </si>
  <si>
    <r>
      <t>f</t>
    </r>
    <r>
      <rPr>
        <vertAlign val="subscript"/>
        <sz val="11"/>
        <rFont val="Avenir Book"/>
        <family val="2"/>
      </rPr>
      <t>yd</t>
    </r>
    <r>
      <rPr>
        <sz val="11"/>
        <rFont val="Avenir Book"/>
        <family val="2"/>
      </rPr>
      <t xml:space="preserve"> </t>
    </r>
  </si>
  <si>
    <r>
      <t>f</t>
    </r>
    <r>
      <rPr>
        <vertAlign val="subscript"/>
        <sz val="11"/>
        <rFont val="Avenir Book"/>
        <family val="2"/>
      </rPr>
      <t>ck</t>
    </r>
    <r>
      <rPr>
        <sz val="11"/>
        <rFont val="Avenir Book"/>
        <family val="2"/>
      </rPr>
      <t xml:space="preserve"> </t>
    </r>
  </si>
  <si>
    <r>
      <t>f</t>
    </r>
    <r>
      <rPr>
        <vertAlign val="subscript"/>
        <sz val="11"/>
        <rFont val="Avenir Book"/>
        <family val="2"/>
      </rPr>
      <t xml:space="preserve">cd </t>
    </r>
  </si>
  <si>
    <t xml:space="preserve">b </t>
  </si>
  <si>
    <r>
      <t>h</t>
    </r>
    <r>
      <rPr>
        <vertAlign val="subscript"/>
        <sz val="11"/>
        <rFont val="Avenir Book"/>
        <family val="2"/>
      </rPr>
      <t>u</t>
    </r>
  </si>
  <si>
    <r>
      <t>H</t>
    </r>
    <r>
      <rPr>
        <vertAlign val="subscript"/>
        <sz val="11"/>
        <rFont val="Avenir Book"/>
        <family val="2"/>
      </rPr>
      <t>min</t>
    </r>
    <r>
      <rPr>
        <sz val="11"/>
        <rFont val="Avenir Book"/>
        <family val="2"/>
      </rPr>
      <t xml:space="preserve"> </t>
    </r>
  </si>
  <si>
    <t>KN*m</t>
  </si>
  <si>
    <t>N/mmq</t>
  </si>
  <si>
    <t>cm</t>
  </si>
  <si>
    <t>5</t>
  </si>
  <si>
    <t>6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</si>
  <si>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</si>
  <si>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</si>
  <si>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</si>
  <si>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</si>
  <si>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</si>
  <si>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</si>
  <si>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</si>
  <si>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</si>
  <si>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</si>
  <si>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</si>
  <si>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</si>
  <si>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</si>
  <si>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</si>
  <si>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</si>
  <si>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</si>
  <si>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</si>
  <si>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</si>
  <si>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</si>
  <si>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</si>
  <si>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</si>
  <si>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</si>
  <si>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</si>
  <si>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</si>
  <si>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</si>
  <si>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</si>
  <si>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</si>
  <si>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Correnti</t>
  </si>
  <si>
    <t>Verifica</t>
  </si>
  <si>
    <r>
      <t>M</t>
    </r>
    <r>
      <rPr>
        <vertAlign val="subscript"/>
        <sz val="11"/>
        <rFont val="Avenir Book"/>
        <family val="2"/>
      </rPr>
      <t>sap</t>
    </r>
    <r>
      <rPr>
        <sz val="11"/>
        <rFont val="Avenir Book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</si>
</sst>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name val="Avenir Book"/>
      <family val="2"/>
    </font>
    <font>
      <vertAlign val="subscript"/>
      <sz val="11"/>
      <name val="Avenir Book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3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2.7109375" style="5" customWidth="1"/>
    <col min="2" max="5" width="10.7109375" style="5" customWidth="1"/>
    <col min="6" max="6" width="8.8515625" style="5" customWidth="1"/>
    <col min="7" max="8" width="11.140625" style="5" customWidth="1"/>
    <col min="9" max="10" width="8.8515625" style="5" customWidth="1"/>
    <col min="11" max="11" width="14.421875" style="5" customWidth="1"/>
    <col min="12" max="13" width="9.140625" style="5" customWidth="1"/>
    <col min="14" max="16384" width="8.8515625" style="5" customWidth="1"/>
  </cols>
  <sheetData>
    <row r="1" spans="1:14" ht="15.75">
      <c r="A1" s="12" t="s">
        <v>0</v>
      </c>
      <c r="B1" s="13" t="s">
        <v>5</v>
      </c>
      <c r="C1" s="13" t="s">
        <v>6</v>
      </c>
      <c r="D1" s="14" t="s">
        <v>9</v>
      </c>
      <c r="E1" s="7" t="s">
        <v>10</v>
      </c>
      <c r="F1" s="12" t="s">
        <v>1</v>
      </c>
      <c r="G1" s="7" t="s">
        <v>11</v>
      </c>
      <c r="H1" s="13" t="s">
        <v>12</v>
      </c>
      <c r="I1" s="13" t="s">
        <v>13</v>
      </c>
      <c r="J1" s="13" t="s">
        <v>8</v>
      </c>
      <c r="K1" s="8" t="s">
        <v>14</v>
      </c>
      <c r="L1" s="12" t="s">
        <v>2</v>
      </c>
      <c r="M1" s="9" t="s">
        <v>15</v>
      </c>
      <c r="N1" s="11" t="s">
        <v>4</v>
      </c>
    </row>
    <row r="3" spans="1:14" ht="12.75">
      <c r="A3" s="15">
        <v>2.8</v>
      </c>
      <c r="B3" s="15">
        <v>0.4</v>
      </c>
      <c r="C3" s="15">
        <v>2.53</v>
      </c>
      <c r="D3" s="15">
        <v>2</v>
      </c>
      <c r="E3" s="3">
        <f>(1.3*B3+1.5*C3+1.5*D3)*A3</f>
        <v>20.481999999999996</v>
      </c>
      <c r="F3" s="15">
        <v>8</v>
      </c>
      <c r="G3" s="3">
        <f>E3*F3^2/8</f>
        <v>163.85599999999997</v>
      </c>
      <c r="H3" s="15">
        <v>24</v>
      </c>
      <c r="I3" s="15">
        <v>0.8</v>
      </c>
      <c r="J3" s="15">
        <v>1.45</v>
      </c>
      <c r="K3" s="3">
        <f>I3*H3/J3</f>
        <v>13.24137931034483</v>
      </c>
      <c r="L3" s="15">
        <v>35</v>
      </c>
      <c r="M3" s="4">
        <f>(6*G3*1000/(L3*K3))^0.5</f>
        <v>46.058115462966995</v>
      </c>
      <c r="N3" s="10">
        <v>50</v>
      </c>
    </row>
    <row r="4" spans="1:14" ht="12.75">
      <c r="A4" s="15">
        <v>8</v>
      </c>
      <c r="B4" s="15">
        <v>1.5</v>
      </c>
      <c r="C4" s="15">
        <v>1.5</v>
      </c>
      <c r="D4" s="15">
        <v>2</v>
      </c>
      <c r="E4" s="3">
        <f>(1.3*B4+1.5*C4+1.5*D4)*A4</f>
        <v>57.6</v>
      </c>
      <c r="F4" s="15">
        <v>6</v>
      </c>
      <c r="G4" s="3">
        <f aca="true" t="shared" si="0" ref="G4:G26">E4*F4^2/8</f>
        <v>259.2</v>
      </c>
      <c r="H4" s="15">
        <v>24</v>
      </c>
      <c r="I4" s="15">
        <v>0.8</v>
      </c>
      <c r="J4" s="15">
        <v>1.5</v>
      </c>
      <c r="K4" s="3">
        <f>I4*H4/J4</f>
        <v>12.800000000000002</v>
      </c>
      <c r="L4" s="15">
        <v>30</v>
      </c>
      <c r="M4" s="4">
        <f>(6*G4*1000/(L4*K4))^0.5</f>
        <v>63.639610306789265</v>
      </c>
      <c r="N4" s="10">
        <v>65</v>
      </c>
    </row>
    <row r="5" spans="1:14" ht="12.75">
      <c r="A5" s="15">
        <v>10</v>
      </c>
      <c r="B5" s="15">
        <v>1</v>
      </c>
      <c r="C5" s="15">
        <v>1</v>
      </c>
      <c r="D5" s="15">
        <v>2</v>
      </c>
      <c r="E5" s="3">
        <f>(1.3*B5+1.5*C5+1.5*D5)*A5</f>
        <v>58</v>
      </c>
      <c r="F5" s="15">
        <v>8</v>
      </c>
      <c r="G5" s="3">
        <f>E5*F5^2/8</f>
        <v>464</v>
      </c>
      <c r="H5" s="15">
        <v>24</v>
      </c>
      <c r="I5" s="15">
        <v>0.8</v>
      </c>
      <c r="J5" s="15">
        <v>1.5</v>
      </c>
      <c r="K5" s="3">
        <f>I5*H5/J5</f>
        <v>12.800000000000002</v>
      </c>
      <c r="L5" s="15">
        <v>30</v>
      </c>
      <c r="M5" s="4">
        <f>(6*G5*1000/(L5*K5))^0.5</f>
        <v>85.146931829632</v>
      </c>
      <c r="N5" s="10">
        <v>85</v>
      </c>
    </row>
    <row r="6" spans="1:14" ht="12.75">
      <c r="A6" s="15"/>
      <c r="B6" s="15"/>
      <c r="C6" s="15"/>
      <c r="D6" s="15"/>
      <c r="E6" s="3">
        <f aca="true" t="shared" si="1" ref="E6:E25">(1.3*B6+1.3*C6+1.5*D6)*A6</f>
        <v>0</v>
      </c>
      <c r="F6" s="15"/>
      <c r="G6" s="3">
        <f t="shared" si="0"/>
        <v>0</v>
      </c>
      <c r="H6" s="15"/>
      <c r="I6" s="15"/>
      <c r="J6" s="15"/>
      <c r="K6" s="3"/>
      <c r="L6" s="15"/>
      <c r="M6" s="4"/>
      <c r="N6" s="10"/>
    </row>
    <row r="7" spans="1:14" ht="12.75">
      <c r="A7" s="15"/>
      <c r="B7" s="15"/>
      <c r="C7" s="15"/>
      <c r="D7" s="15"/>
      <c r="E7" s="3">
        <f t="shared" si="1"/>
        <v>0</v>
      </c>
      <c r="F7" s="15"/>
      <c r="G7" s="3">
        <f t="shared" si="0"/>
        <v>0</v>
      </c>
      <c r="H7" s="15"/>
      <c r="I7" s="15"/>
      <c r="J7" s="15"/>
      <c r="K7" s="3"/>
      <c r="L7" s="15"/>
      <c r="M7" s="4"/>
      <c r="N7" s="10"/>
    </row>
    <row r="8" spans="1:14" ht="12.75">
      <c r="A8" s="15"/>
      <c r="B8" s="15"/>
      <c r="C8" s="15"/>
      <c r="D8" s="15"/>
      <c r="E8" s="3">
        <f t="shared" si="1"/>
        <v>0</v>
      </c>
      <c r="F8" s="15"/>
      <c r="G8" s="3">
        <f t="shared" si="0"/>
        <v>0</v>
      </c>
      <c r="H8" s="15"/>
      <c r="I8" s="15"/>
      <c r="J8" s="15"/>
      <c r="K8" s="3"/>
      <c r="L8" s="15"/>
      <c r="M8" s="4"/>
      <c r="N8" s="10"/>
    </row>
    <row r="9" spans="1:14" ht="12.75">
      <c r="A9" s="15"/>
      <c r="B9" s="15"/>
      <c r="C9" s="15"/>
      <c r="D9" s="15"/>
      <c r="E9" s="3">
        <f t="shared" si="1"/>
        <v>0</v>
      </c>
      <c r="F9" s="15"/>
      <c r="G9" s="3">
        <f t="shared" si="0"/>
        <v>0</v>
      </c>
      <c r="H9" s="15"/>
      <c r="I9" s="15"/>
      <c r="J9" s="15"/>
      <c r="K9" s="3"/>
      <c r="L9" s="15"/>
      <c r="M9" s="4"/>
      <c r="N9" s="10"/>
    </row>
    <row r="10" spans="1:14" ht="12.75">
      <c r="A10" s="15"/>
      <c r="B10" s="15"/>
      <c r="C10" s="15"/>
      <c r="D10" s="15"/>
      <c r="E10" s="3">
        <f t="shared" si="1"/>
        <v>0</v>
      </c>
      <c r="F10" s="15"/>
      <c r="G10" s="3">
        <f t="shared" si="0"/>
        <v>0</v>
      </c>
      <c r="H10" s="15"/>
      <c r="I10" s="15"/>
      <c r="J10" s="15"/>
      <c r="K10" s="3"/>
      <c r="L10" s="15"/>
      <c r="M10" s="4"/>
      <c r="N10" s="10"/>
    </row>
    <row r="11" spans="1:14" ht="12.75">
      <c r="A11" s="15"/>
      <c r="B11" s="15"/>
      <c r="C11" s="15"/>
      <c r="D11" s="15"/>
      <c r="E11" s="3">
        <f t="shared" si="1"/>
        <v>0</v>
      </c>
      <c r="F11" s="15"/>
      <c r="G11" s="3">
        <f t="shared" si="0"/>
        <v>0</v>
      </c>
      <c r="H11" s="15"/>
      <c r="I11" s="15"/>
      <c r="J11" s="15"/>
      <c r="K11" s="3"/>
      <c r="L11" s="15"/>
      <c r="M11" s="4"/>
      <c r="N11" s="10"/>
    </row>
    <row r="12" spans="1:14" ht="12.75">
      <c r="A12" s="15"/>
      <c r="B12" s="15"/>
      <c r="C12" s="15"/>
      <c r="D12" s="15"/>
      <c r="E12" s="3">
        <f t="shared" si="1"/>
        <v>0</v>
      </c>
      <c r="F12" s="15"/>
      <c r="G12" s="3">
        <f t="shared" si="0"/>
        <v>0</v>
      </c>
      <c r="H12" s="15"/>
      <c r="I12" s="15"/>
      <c r="J12" s="15"/>
      <c r="K12" s="3"/>
      <c r="L12" s="15"/>
      <c r="M12" s="4"/>
      <c r="N12" s="10"/>
    </row>
    <row r="13" spans="1:14" ht="12.75">
      <c r="A13" s="15"/>
      <c r="B13" s="15"/>
      <c r="C13" s="15"/>
      <c r="D13" s="15"/>
      <c r="E13" s="3">
        <f t="shared" si="1"/>
        <v>0</v>
      </c>
      <c r="F13" s="15"/>
      <c r="G13" s="3">
        <f t="shared" si="0"/>
        <v>0</v>
      </c>
      <c r="H13" s="15"/>
      <c r="I13" s="15"/>
      <c r="J13" s="15"/>
      <c r="K13" s="3"/>
      <c r="L13" s="15"/>
      <c r="M13" s="4"/>
      <c r="N13" s="10"/>
    </row>
    <row r="14" spans="1:14" ht="12.75">
      <c r="A14" s="15"/>
      <c r="B14" s="15"/>
      <c r="C14" s="15"/>
      <c r="D14" s="15"/>
      <c r="E14" s="3">
        <f t="shared" si="1"/>
        <v>0</v>
      </c>
      <c r="F14" s="15"/>
      <c r="G14" s="3">
        <f t="shared" si="0"/>
        <v>0</v>
      </c>
      <c r="H14" s="15"/>
      <c r="I14" s="15"/>
      <c r="J14" s="15"/>
      <c r="K14" s="3"/>
      <c r="L14" s="15"/>
      <c r="M14" s="4"/>
      <c r="N14" s="10"/>
    </row>
    <row r="15" spans="1:14" ht="12.75">
      <c r="A15" s="15"/>
      <c r="B15" s="15"/>
      <c r="C15" s="15"/>
      <c r="D15" s="15"/>
      <c r="E15" s="3">
        <f t="shared" si="1"/>
        <v>0</v>
      </c>
      <c r="F15" s="15"/>
      <c r="G15" s="3">
        <f t="shared" si="0"/>
        <v>0</v>
      </c>
      <c r="H15" s="15"/>
      <c r="I15" s="15"/>
      <c r="J15" s="15"/>
      <c r="K15" s="3"/>
      <c r="L15" s="15"/>
      <c r="M15" s="4"/>
      <c r="N15" s="10"/>
    </row>
    <row r="16" spans="1:14" ht="12.75">
      <c r="A16" s="15"/>
      <c r="B16" s="15"/>
      <c r="C16" s="15"/>
      <c r="D16" s="15"/>
      <c r="E16" s="3">
        <f t="shared" si="1"/>
        <v>0</v>
      </c>
      <c r="F16" s="15"/>
      <c r="G16" s="3">
        <f t="shared" si="0"/>
        <v>0</v>
      </c>
      <c r="H16" s="15"/>
      <c r="I16" s="15"/>
      <c r="J16" s="15"/>
      <c r="K16" s="3"/>
      <c r="L16" s="15"/>
      <c r="M16" s="4"/>
      <c r="N16" s="10"/>
    </row>
    <row r="17" spans="1:14" ht="12.75">
      <c r="A17" s="15"/>
      <c r="B17" s="15"/>
      <c r="C17" s="15"/>
      <c r="D17" s="15"/>
      <c r="E17" s="3">
        <f t="shared" si="1"/>
        <v>0</v>
      </c>
      <c r="F17" s="15"/>
      <c r="G17" s="3">
        <f t="shared" si="0"/>
        <v>0</v>
      </c>
      <c r="H17" s="15"/>
      <c r="I17" s="15"/>
      <c r="J17" s="15"/>
      <c r="K17" s="3"/>
      <c r="L17" s="15"/>
      <c r="M17" s="4"/>
      <c r="N17" s="10"/>
    </row>
    <row r="18" spans="1:14" ht="12.75">
      <c r="A18" s="15"/>
      <c r="B18" s="15"/>
      <c r="C18" s="15"/>
      <c r="D18" s="15"/>
      <c r="E18" s="3">
        <f t="shared" si="1"/>
        <v>0</v>
      </c>
      <c r="F18" s="15"/>
      <c r="G18" s="3">
        <f t="shared" si="0"/>
        <v>0</v>
      </c>
      <c r="H18" s="15"/>
      <c r="I18" s="15"/>
      <c r="J18" s="15"/>
      <c r="K18" s="3"/>
      <c r="L18" s="15"/>
      <c r="M18" s="4"/>
      <c r="N18" s="10"/>
    </row>
    <row r="19" spans="1:14" ht="12.75">
      <c r="A19" s="15"/>
      <c r="B19" s="15"/>
      <c r="C19" s="15"/>
      <c r="D19" s="15"/>
      <c r="E19" s="3">
        <f t="shared" si="1"/>
        <v>0</v>
      </c>
      <c r="F19" s="15"/>
      <c r="G19" s="3">
        <f t="shared" si="0"/>
        <v>0</v>
      </c>
      <c r="H19" s="15"/>
      <c r="I19" s="15"/>
      <c r="J19" s="15"/>
      <c r="K19" s="3"/>
      <c r="L19" s="15"/>
      <c r="M19" s="4"/>
      <c r="N19" s="10"/>
    </row>
    <row r="20" spans="1:14" ht="12.75">
      <c r="A20" s="15"/>
      <c r="B20" s="15"/>
      <c r="C20" s="15"/>
      <c r="D20" s="15"/>
      <c r="E20" s="3">
        <f t="shared" si="1"/>
        <v>0</v>
      </c>
      <c r="F20" s="15"/>
      <c r="G20" s="3">
        <f t="shared" si="0"/>
        <v>0</v>
      </c>
      <c r="H20" s="15"/>
      <c r="I20" s="15"/>
      <c r="J20" s="15"/>
      <c r="K20" s="3"/>
      <c r="L20" s="15"/>
      <c r="M20" s="4"/>
      <c r="N20" s="10"/>
    </row>
    <row r="21" spans="1:14" ht="12.75">
      <c r="A21" s="15"/>
      <c r="B21" s="15"/>
      <c r="C21" s="15"/>
      <c r="D21" s="15"/>
      <c r="E21" s="3">
        <f t="shared" si="1"/>
        <v>0</v>
      </c>
      <c r="F21" s="15"/>
      <c r="G21" s="3">
        <f t="shared" si="0"/>
        <v>0</v>
      </c>
      <c r="H21" s="15"/>
      <c r="I21" s="15"/>
      <c r="J21" s="15"/>
      <c r="K21" s="3"/>
      <c r="L21" s="15"/>
      <c r="M21" s="4"/>
      <c r="N21" s="10"/>
    </row>
    <row r="22" spans="1:14" ht="12.75">
      <c r="A22" s="15"/>
      <c r="B22" s="15"/>
      <c r="C22" s="15"/>
      <c r="D22" s="15"/>
      <c r="E22" s="3">
        <f t="shared" si="1"/>
        <v>0</v>
      </c>
      <c r="F22" s="15"/>
      <c r="G22" s="3">
        <f t="shared" si="0"/>
        <v>0</v>
      </c>
      <c r="H22" s="15"/>
      <c r="I22" s="15"/>
      <c r="J22" s="15"/>
      <c r="K22" s="3"/>
      <c r="L22" s="15"/>
      <c r="M22" s="4"/>
      <c r="N22" s="10"/>
    </row>
    <row r="23" spans="1:14" ht="12.75">
      <c r="A23" s="15"/>
      <c r="B23" s="15"/>
      <c r="C23" s="15"/>
      <c r="D23" s="15"/>
      <c r="E23" s="3">
        <f t="shared" si="1"/>
        <v>0</v>
      </c>
      <c r="F23" s="15"/>
      <c r="G23" s="3">
        <f t="shared" si="0"/>
        <v>0</v>
      </c>
      <c r="H23" s="15"/>
      <c r="I23" s="15"/>
      <c r="J23" s="15"/>
      <c r="K23" s="3"/>
      <c r="L23" s="15"/>
      <c r="M23" s="4"/>
      <c r="N23" s="10"/>
    </row>
    <row r="24" spans="1:14" ht="12.75">
      <c r="A24" s="15"/>
      <c r="B24" s="15"/>
      <c r="C24" s="15"/>
      <c r="D24" s="15"/>
      <c r="E24" s="3">
        <f t="shared" si="1"/>
        <v>0</v>
      </c>
      <c r="F24" s="15"/>
      <c r="G24" s="3">
        <f t="shared" si="0"/>
        <v>0</v>
      </c>
      <c r="H24" s="15"/>
      <c r="I24" s="15"/>
      <c r="J24" s="15"/>
      <c r="K24" s="3"/>
      <c r="L24" s="15"/>
      <c r="M24" s="4"/>
      <c r="N24" s="10"/>
    </row>
    <row r="25" spans="1:14" ht="12.75">
      <c r="A25" s="15"/>
      <c r="B25" s="15"/>
      <c r="C25" s="15"/>
      <c r="D25" s="15"/>
      <c r="E25" s="3">
        <f t="shared" si="1"/>
        <v>0</v>
      </c>
      <c r="F25" s="15"/>
      <c r="G25" s="3">
        <f t="shared" si="0"/>
        <v>0</v>
      </c>
      <c r="H25" s="15"/>
      <c r="I25" s="15"/>
      <c r="J25" s="15"/>
      <c r="K25" s="3"/>
      <c r="L25" s="15"/>
      <c r="M25" s="4"/>
      <c r="N25" s="10"/>
    </row>
    <row r="26" spans="1:14" ht="12.75">
      <c r="A26" s="15"/>
      <c r="B26" s="15"/>
      <c r="C26" s="15"/>
      <c r="D26" s="15"/>
      <c r="E26" s="3">
        <f>(B26+C26+D26)*A26</f>
        <v>0</v>
      </c>
      <c r="F26" s="15"/>
      <c r="G26" s="3">
        <f t="shared" si="0"/>
        <v>0</v>
      </c>
      <c r="H26" s="15"/>
      <c r="I26" s="15"/>
      <c r="J26" s="15"/>
      <c r="K26" s="3"/>
      <c r="L26" s="15"/>
      <c r="M26" s="4"/>
      <c r="N26" s="10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6384" width="8.8515625" style="1" customWidth="1"/>
  </cols>
  <sheetData>
    <row r="1" spans="1:11" ht="15.75">
      <c r="A1" s="12" t="s">
        <v>0</v>
      </c>
      <c r="B1" s="16" t="s">
        <v>5</v>
      </c>
      <c r="C1" s="16" t="s">
        <v>6</v>
      </c>
      <c r="D1" s="17" t="s">
        <v>7</v>
      </c>
      <c r="E1" s="7" t="s">
        <v>10</v>
      </c>
      <c r="F1" s="12" t="s">
        <v>1</v>
      </c>
      <c r="G1" s="7" t="s">
        <v>11</v>
      </c>
      <c r="H1" s="13" t="s">
        <v>16</v>
      </c>
      <c r="I1" s="8" t="s">
        <v>17</v>
      </c>
      <c r="J1" s="8" t="s">
        <v>18</v>
      </c>
      <c r="K1" s="13" t="s">
        <v>19</v>
      </c>
    </row>
    <row r="2" spans="4:11" ht="12.75">
      <c r="D2" s="2"/>
      <c r="I2" s="2"/>
      <c r="J2" s="2"/>
      <c r="K2" s="18"/>
    </row>
    <row r="3" spans="1:11" ht="12.75">
      <c r="A3" s="15">
        <v>2.8</v>
      </c>
      <c r="B3" s="15">
        <v>1.174</v>
      </c>
      <c r="C3" s="15">
        <v>2.61</v>
      </c>
      <c r="D3" s="15">
        <v>2</v>
      </c>
      <c r="E3" s="3">
        <f>(1.3*B3+1.5*C3+1.5*D3)*A3</f>
        <v>23.63536</v>
      </c>
      <c r="F3" s="15">
        <v>8</v>
      </c>
      <c r="G3" s="3">
        <f>E3*F3^2/8</f>
        <v>189.08288</v>
      </c>
      <c r="H3" s="15">
        <v>275</v>
      </c>
      <c r="I3" s="3">
        <f>H3/1.05</f>
        <v>261.90476190476187</v>
      </c>
      <c r="J3" s="3">
        <f>G3/I3*1000</f>
        <v>721.9528145454545</v>
      </c>
      <c r="K3" s="15">
        <v>713</v>
      </c>
    </row>
    <row r="4" spans="1:11" ht="12.75">
      <c r="A4" s="15">
        <v>4</v>
      </c>
      <c r="B4" s="15">
        <f>1.884+0.775</f>
        <v>2.659</v>
      </c>
      <c r="C4" s="15">
        <v>2.61</v>
      </c>
      <c r="D4" s="15">
        <v>2</v>
      </c>
      <c r="E4" s="3">
        <f>(1.3*B4+1.5*C4+1.5*D4)*A4</f>
        <v>41.4868</v>
      </c>
      <c r="F4" s="15">
        <v>8</v>
      </c>
      <c r="G4" s="3">
        <f aca="true" t="shared" si="0" ref="G4:G26">E4*F4^2/8</f>
        <v>331.8944</v>
      </c>
      <c r="H4" s="15">
        <v>275</v>
      </c>
      <c r="I4" s="3">
        <f>H4/1.05</f>
        <v>261.90476190476187</v>
      </c>
      <c r="J4" s="3">
        <f>G4/I4*1000</f>
        <v>1267.2331636363638</v>
      </c>
      <c r="K4" s="15">
        <v>1500</v>
      </c>
    </row>
    <row r="5" spans="1:11" ht="12.75">
      <c r="A5" s="15">
        <v>4</v>
      </c>
      <c r="B5" s="15">
        <v>1.884</v>
      </c>
      <c r="C5" s="15">
        <v>2.61</v>
      </c>
      <c r="D5" s="15">
        <v>2</v>
      </c>
      <c r="E5" s="3">
        <f>(1.3*B5+1.5*C5+1.5*D5)*A5</f>
        <v>37.4568</v>
      </c>
      <c r="F5" s="15">
        <v>8</v>
      </c>
      <c r="G5" s="3">
        <f t="shared" si="0"/>
        <v>299.6544</v>
      </c>
      <c r="H5" s="15">
        <v>355</v>
      </c>
      <c r="I5" s="3">
        <f>H5/1.05</f>
        <v>338.0952380952381</v>
      </c>
      <c r="J5" s="3">
        <f>G5/I5*1000</f>
        <v>886.3017464788733</v>
      </c>
      <c r="K5" s="15">
        <v>904</v>
      </c>
    </row>
    <row r="6" spans="1:11" ht="12.75">
      <c r="A6" s="15"/>
      <c r="B6" s="15"/>
      <c r="C6" s="15"/>
      <c r="D6" s="15"/>
      <c r="E6" s="3">
        <f aca="true" t="shared" si="1" ref="E6:E26">(1.3*B6+1.3*C6+1.5*D6)*A6</f>
        <v>0</v>
      </c>
      <c r="F6" s="15"/>
      <c r="G6" s="3">
        <f t="shared" si="0"/>
        <v>0</v>
      </c>
      <c r="H6" s="15"/>
      <c r="I6" s="3"/>
      <c r="J6" s="3"/>
      <c r="K6" s="15"/>
    </row>
    <row r="7" spans="1:11" ht="12.75">
      <c r="A7" s="15"/>
      <c r="B7" s="15"/>
      <c r="C7" s="15"/>
      <c r="D7" s="15"/>
      <c r="E7" s="3">
        <f t="shared" si="1"/>
        <v>0</v>
      </c>
      <c r="F7" s="15"/>
      <c r="G7" s="3">
        <f t="shared" si="0"/>
        <v>0</v>
      </c>
      <c r="H7" s="15"/>
      <c r="I7" s="3"/>
      <c r="J7" s="3"/>
      <c r="K7" s="15"/>
    </row>
    <row r="8" spans="1:11" ht="12.75">
      <c r="A8" s="15"/>
      <c r="B8" s="15"/>
      <c r="C8" s="15"/>
      <c r="D8" s="15"/>
      <c r="E8" s="3">
        <f t="shared" si="1"/>
        <v>0</v>
      </c>
      <c r="F8" s="15"/>
      <c r="G8" s="3">
        <f t="shared" si="0"/>
        <v>0</v>
      </c>
      <c r="H8" s="15"/>
      <c r="I8" s="3"/>
      <c r="J8" s="3"/>
      <c r="K8" s="15"/>
    </row>
    <row r="9" spans="1:11" ht="12.75">
      <c r="A9" s="15"/>
      <c r="B9" s="15"/>
      <c r="C9" s="15"/>
      <c r="D9" s="15"/>
      <c r="E9" s="3">
        <f t="shared" si="1"/>
        <v>0</v>
      </c>
      <c r="F9" s="15"/>
      <c r="G9" s="3">
        <f t="shared" si="0"/>
        <v>0</v>
      </c>
      <c r="H9" s="15"/>
      <c r="I9" s="3"/>
      <c r="J9" s="3"/>
      <c r="K9" s="15"/>
    </row>
    <row r="10" spans="1:11" ht="12.75">
      <c r="A10" s="15"/>
      <c r="B10" s="15"/>
      <c r="C10" s="15"/>
      <c r="D10" s="15"/>
      <c r="E10" s="3">
        <f t="shared" si="1"/>
        <v>0</v>
      </c>
      <c r="F10" s="15"/>
      <c r="G10" s="3">
        <f t="shared" si="0"/>
        <v>0</v>
      </c>
      <c r="H10" s="15"/>
      <c r="I10" s="3"/>
      <c r="J10" s="3"/>
      <c r="K10" s="15"/>
    </row>
    <row r="11" spans="1:11" ht="12.75">
      <c r="A11" s="15"/>
      <c r="B11" s="15"/>
      <c r="C11" s="15"/>
      <c r="D11" s="15"/>
      <c r="E11" s="3">
        <f t="shared" si="1"/>
        <v>0</v>
      </c>
      <c r="F11" s="15"/>
      <c r="G11" s="3">
        <f t="shared" si="0"/>
        <v>0</v>
      </c>
      <c r="H11" s="15"/>
      <c r="I11" s="3"/>
      <c r="J11" s="3"/>
      <c r="K11" s="15"/>
    </row>
    <row r="12" spans="1:11" ht="12.75">
      <c r="A12" s="15"/>
      <c r="B12" s="15"/>
      <c r="C12" s="15"/>
      <c r="D12" s="15"/>
      <c r="E12" s="3">
        <f t="shared" si="1"/>
        <v>0</v>
      </c>
      <c r="F12" s="15"/>
      <c r="G12" s="3">
        <f t="shared" si="0"/>
        <v>0</v>
      </c>
      <c r="H12" s="15"/>
      <c r="I12" s="3"/>
      <c r="J12" s="3"/>
      <c r="K12" s="15"/>
    </row>
    <row r="13" spans="1:11" ht="12.75">
      <c r="A13" s="15"/>
      <c r="B13" s="15"/>
      <c r="C13" s="15"/>
      <c r="D13" s="15"/>
      <c r="E13" s="3">
        <f t="shared" si="1"/>
        <v>0</v>
      </c>
      <c r="F13" s="15"/>
      <c r="G13" s="3">
        <f t="shared" si="0"/>
        <v>0</v>
      </c>
      <c r="H13" s="15"/>
      <c r="I13" s="3"/>
      <c r="J13" s="3"/>
      <c r="K13" s="15"/>
    </row>
    <row r="14" spans="1:11" ht="12.75">
      <c r="A14" s="15"/>
      <c r="B14" s="15"/>
      <c r="C14" s="15"/>
      <c r="D14" s="15"/>
      <c r="E14" s="3">
        <f t="shared" si="1"/>
        <v>0</v>
      </c>
      <c r="F14" s="15"/>
      <c r="G14" s="3">
        <f t="shared" si="0"/>
        <v>0</v>
      </c>
      <c r="H14" s="15"/>
      <c r="I14" s="3"/>
      <c r="J14" s="3"/>
      <c r="K14" s="15"/>
    </row>
    <row r="15" spans="1:11" ht="12.75">
      <c r="A15" s="15"/>
      <c r="B15" s="15"/>
      <c r="C15" s="15"/>
      <c r="D15" s="15"/>
      <c r="E15" s="3">
        <f t="shared" si="1"/>
        <v>0</v>
      </c>
      <c r="F15" s="15"/>
      <c r="G15" s="3">
        <f t="shared" si="0"/>
        <v>0</v>
      </c>
      <c r="H15" s="15"/>
      <c r="I15" s="3"/>
      <c r="J15" s="3"/>
      <c r="K15" s="15"/>
    </row>
    <row r="16" spans="1:11" ht="12.75">
      <c r="A16" s="15"/>
      <c r="B16" s="15"/>
      <c r="C16" s="15"/>
      <c r="D16" s="15"/>
      <c r="E16" s="3">
        <f t="shared" si="1"/>
        <v>0</v>
      </c>
      <c r="F16" s="15"/>
      <c r="G16" s="3">
        <f t="shared" si="0"/>
        <v>0</v>
      </c>
      <c r="H16" s="15"/>
      <c r="I16" s="3"/>
      <c r="J16" s="3"/>
      <c r="K16" s="15"/>
    </row>
    <row r="17" spans="1:11" ht="12.75">
      <c r="A17" s="15"/>
      <c r="B17" s="15"/>
      <c r="C17" s="15"/>
      <c r="D17" s="15"/>
      <c r="E17" s="3">
        <f t="shared" si="1"/>
        <v>0</v>
      </c>
      <c r="F17" s="15"/>
      <c r="G17" s="3">
        <f t="shared" si="0"/>
        <v>0</v>
      </c>
      <c r="H17" s="15"/>
      <c r="I17" s="3"/>
      <c r="J17" s="3"/>
      <c r="K17" s="15"/>
    </row>
    <row r="18" spans="1:11" ht="12.75">
      <c r="A18" s="15"/>
      <c r="B18" s="15"/>
      <c r="C18" s="15"/>
      <c r="D18" s="15"/>
      <c r="E18" s="3">
        <f t="shared" si="1"/>
        <v>0</v>
      </c>
      <c r="F18" s="15"/>
      <c r="G18" s="3">
        <f t="shared" si="0"/>
        <v>0</v>
      </c>
      <c r="H18" s="15"/>
      <c r="I18" s="3"/>
      <c r="J18" s="3"/>
      <c r="K18" s="15"/>
    </row>
    <row r="19" spans="1:11" ht="12.75">
      <c r="A19" s="15"/>
      <c r="B19" s="15"/>
      <c r="C19" s="15"/>
      <c r="D19" s="15"/>
      <c r="E19" s="3">
        <f t="shared" si="1"/>
        <v>0</v>
      </c>
      <c r="F19" s="15"/>
      <c r="G19" s="3">
        <f t="shared" si="0"/>
        <v>0</v>
      </c>
      <c r="H19" s="15"/>
      <c r="I19" s="3"/>
      <c r="J19" s="3"/>
      <c r="K19" s="15"/>
    </row>
    <row r="20" spans="1:11" ht="12.75">
      <c r="A20" s="15"/>
      <c r="B20" s="15"/>
      <c r="C20" s="15"/>
      <c r="D20" s="15"/>
      <c r="E20" s="3">
        <f t="shared" si="1"/>
        <v>0</v>
      </c>
      <c r="F20" s="15"/>
      <c r="G20" s="3">
        <f t="shared" si="0"/>
        <v>0</v>
      </c>
      <c r="H20" s="15"/>
      <c r="I20" s="3"/>
      <c r="J20" s="3"/>
      <c r="K20" s="15"/>
    </row>
    <row r="21" spans="1:11" ht="12.75">
      <c r="A21" s="15"/>
      <c r="B21" s="15"/>
      <c r="C21" s="15"/>
      <c r="D21" s="15"/>
      <c r="E21" s="3">
        <f t="shared" si="1"/>
        <v>0</v>
      </c>
      <c r="F21" s="15"/>
      <c r="G21" s="3">
        <f t="shared" si="0"/>
        <v>0</v>
      </c>
      <c r="H21" s="15"/>
      <c r="I21" s="3"/>
      <c r="J21" s="3"/>
      <c r="K21" s="15"/>
    </row>
    <row r="22" spans="1:11" ht="12.75">
      <c r="A22" s="15"/>
      <c r="B22" s="15"/>
      <c r="C22" s="15"/>
      <c r="D22" s="15"/>
      <c r="E22" s="3">
        <f t="shared" si="1"/>
        <v>0</v>
      </c>
      <c r="F22" s="15"/>
      <c r="G22" s="3">
        <f t="shared" si="0"/>
        <v>0</v>
      </c>
      <c r="H22" s="15"/>
      <c r="I22" s="3"/>
      <c r="J22" s="3"/>
      <c r="K22" s="15"/>
    </row>
    <row r="23" spans="1:11" ht="12.75">
      <c r="A23" s="15"/>
      <c r="B23" s="15"/>
      <c r="C23" s="15"/>
      <c r="D23" s="15"/>
      <c r="E23" s="3">
        <f t="shared" si="1"/>
        <v>0</v>
      </c>
      <c r="F23" s="15"/>
      <c r="G23" s="3">
        <f t="shared" si="0"/>
        <v>0</v>
      </c>
      <c r="H23" s="15"/>
      <c r="I23" s="3"/>
      <c r="J23" s="3"/>
      <c r="K23" s="15"/>
    </row>
    <row r="24" spans="1:11" ht="12.75">
      <c r="A24" s="15"/>
      <c r="B24" s="15"/>
      <c r="C24" s="15"/>
      <c r="D24" s="15"/>
      <c r="E24" s="3">
        <f t="shared" si="1"/>
        <v>0</v>
      </c>
      <c r="F24" s="15"/>
      <c r="G24" s="3">
        <f t="shared" si="0"/>
        <v>0</v>
      </c>
      <c r="H24" s="15"/>
      <c r="I24" s="3"/>
      <c r="J24" s="3"/>
      <c r="K24" s="15"/>
    </row>
    <row r="25" spans="1:11" ht="12.75">
      <c r="A25" s="15"/>
      <c r="B25" s="15"/>
      <c r="C25" s="15"/>
      <c r="D25" s="15"/>
      <c r="E25" s="3">
        <f t="shared" si="1"/>
        <v>0</v>
      </c>
      <c r="F25" s="15"/>
      <c r="G25" s="3">
        <f t="shared" si="0"/>
        <v>0</v>
      </c>
      <c r="H25" s="15"/>
      <c r="I25" s="3"/>
      <c r="J25" s="3"/>
      <c r="K25" s="15"/>
    </row>
    <row r="26" spans="1:11" ht="12.75">
      <c r="A26" s="15"/>
      <c r="B26" s="15"/>
      <c r="C26" s="15"/>
      <c r="D26" s="15"/>
      <c r="E26" s="3">
        <f t="shared" si="1"/>
        <v>0</v>
      </c>
      <c r="F26" s="15"/>
      <c r="G26" s="3">
        <f t="shared" si="0"/>
        <v>0</v>
      </c>
      <c r="H26" s="15"/>
      <c r="I26" s="3"/>
      <c r="J26" s="3"/>
      <c r="K26" s="15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115" zoomScaleNormal="115" zoomScalePageLayoutView="0" workbookViewId="0" topLeftCell="A1">
      <selection activeCell="V4" sqref="V4"/>
    </sheetView>
  </sheetViews>
  <sheetFormatPr defaultColWidth="8.8515625" defaultRowHeight="12.75"/>
  <cols>
    <col min="1" max="1" width="8.8515625" style="6" customWidth="1"/>
    <col min="2" max="6" width="8.28125" style="6" customWidth="1"/>
    <col min="7" max="7" width="8.8515625" style="6" customWidth="1"/>
    <col min="8" max="18" width="8.28125" style="6" customWidth="1"/>
    <col min="19" max="19" width="8.8515625" style="6" customWidth="1"/>
    <col min="20" max="20" width="24.8515625" style="6" customWidth="1"/>
    <col min="21" max="21" width="8.8515625" style="6" customWidth="1"/>
    <col min="22" max="22" width="8.8515625" style="29" customWidth="1"/>
    <col min="23" max="16384" width="8.8515625" style="6" customWidth="1"/>
  </cols>
  <sheetData>
    <row r="1" spans="1:21" ht="15" customHeight="1">
      <c r="A1" s="24" t="s">
        <v>78</v>
      </c>
      <c r="B1" s="26" t="s">
        <v>34</v>
      </c>
      <c r="C1" s="26" t="s">
        <v>35</v>
      </c>
      <c r="D1" s="20" t="s">
        <v>36</v>
      </c>
      <c r="E1" s="27" t="s">
        <v>37</v>
      </c>
      <c r="F1" s="26" t="s">
        <v>38</v>
      </c>
      <c r="G1" s="27" t="s">
        <v>39</v>
      </c>
      <c r="H1" s="26" t="s">
        <v>40</v>
      </c>
      <c r="I1" s="21" t="s">
        <v>41</v>
      </c>
      <c r="J1" s="26" t="s">
        <v>42</v>
      </c>
      <c r="K1" s="21" t="s">
        <v>43</v>
      </c>
      <c r="L1" s="21" t="s">
        <v>20</v>
      </c>
      <c r="M1" s="21" t="s">
        <v>3</v>
      </c>
      <c r="N1" s="20" t="s">
        <v>44</v>
      </c>
      <c r="O1" s="21" t="s">
        <v>45</v>
      </c>
      <c r="P1" s="20" t="s">
        <v>22</v>
      </c>
      <c r="Q1" s="21" t="s">
        <v>46</v>
      </c>
      <c r="R1" s="20" t="s">
        <v>21</v>
      </c>
      <c r="S1" s="31" t="s">
        <v>79</v>
      </c>
      <c r="U1" s="27" t="s">
        <v>80</v>
      </c>
    </row>
    <row r="2" spans="1:21" ht="15" customHeight="1">
      <c r="A2" s="25"/>
      <c r="B2" s="27" t="s">
        <v>23</v>
      </c>
      <c r="C2" s="27" t="s">
        <v>23</v>
      </c>
      <c r="D2" s="27" t="s">
        <v>23</v>
      </c>
      <c r="E2" s="27" t="s">
        <v>25</v>
      </c>
      <c r="F2" s="27" t="s">
        <v>24</v>
      </c>
      <c r="G2" s="27" t="s">
        <v>47</v>
      </c>
      <c r="H2" s="27" t="s">
        <v>48</v>
      </c>
      <c r="I2" s="27" t="s">
        <v>48</v>
      </c>
      <c r="J2" s="27" t="s">
        <v>48</v>
      </c>
      <c r="K2" s="27" t="s">
        <v>48</v>
      </c>
      <c r="L2" s="21"/>
      <c r="M2" s="21"/>
      <c r="N2" s="21" t="s">
        <v>49</v>
      </c>
      <c r="O2" s="21" t="s">
        <v>49</v>
      </c>
      <c r="P2" s="21" t="s">
        <v>49</v>
      </c>
      <c r="Q2" s="21" t="s">
        <v>49</v>
      </c>
      <c r="R2" s="21" t="s">
        <v>49</v>
      </c>
      <c r="S2" s="32"/>
      <c r="U2" s="22" t="s">
        <v>47</v>
      </c>
    </row>
    <row r="3" spans="1:21" s="19" customFormat="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U3" s="23"/>
    </row>
    <row r="4" spans="1:21" ht="15" customHeight="1">
      <c r="A4" s="28" t="s">
        <v>26</v>
      </c>
      <c r="B4" s="20">
        <v>4.73</v>
      </c>
      <c r="C4" s="20">
        <v>2.52</v>
      </c>
      <c r="D4" s="20">
        <v>2</v>
      </c>
      <c r="E4" s="21">
        <f>(1.3*B4+1.5*C4+1.5*D4)</f>
        <v>12.929000000000002</v>
      </c>
      <c r="F4" s="20">
        <v>3</v>
      </c>
      <c r="G4" s="21">
        <f>(U4)</f>
        <v>-247.7367</v>
      </c>
      <c r="H4" s="20">
        <v>450</v>
      </c>
      <c r="I4" s="21">
        <f>H4/1.15</f>
        <v>391.304347826087</v>
      </c>
      <c r="J4" s="20">
        <v>33.2</v>
      </c>
      <c r="K4" s="21">
        <f>0.85*J4/1.5</f>
        <v>18.813333333333336</v>
      </c>
      <c r="L4" s="21">
        <f>K4/(K4+I4/15)</f>
        <v>0.4190024918337572</v>
      </c>
      <c r="M4" s="21">
        <f>(2/(L4*(1-L4/3)))^0.5</f>
        <v>2.3554480472048764</v>
      </c>
      <c r="N4" s="20">
        <v>40</v>
      </c>
      <c r="O4" s="21">
        <f>M4*(ABS(G4)*1000/(K4*N4))^0.5</f>
        <v>42.73717714434249</v>
      </c>
      <c r="P4" s="20">
        <v>5</v>
      </c>
      <c r="Q4" s="21">
        <f>O4+P4</f>
        <v>47.73717714434249</v>
      </c>
      <c r="R4" s="20">
        <v>70</v>
      </c>
      <c r="S4" s="33" t="str">
        <f>IF(Q4&lt;R4,"Verificata","Non verificato")</f>
        <v>Verificata</v>
      </c>
      <c r="U4" s="30">
        <v>-247.7367</v>
      </c>
    </row>
    <row r="5" spans="1:21" ht="15" customHeight="1">
      <c r="A5" s="28" t="s">
        <v>26</v>
      </c>
      <c r="B5" s="20">
        <v>4.73</v>
      </c>
      <c r="C5" s="20">
        <v>2.52</v>
      </c>
      <c r="D5" s="20">
        <v>2</v>
      </c>
      <c r="E5" s="21">
        <f aca="true" t="shared" si="0" ref="E5:E68">(1.3*B5+1.5*C5+1.5*D5)</f>
        <v>12.929000000000002</v>
      </c>
      <c r="F5" s="20">
        <v>3</v>
      </c>
      <c r="G5" s="21">
        <f aca="true" t="shared" si="1" ref="G5:G68">(U5)</f>
        <v>468.0789</v>
      </c>
      <c r="H5" s="20">
        <v>450</v>
      </c>
      <c r="I5" s="21">
        <f aca="true" t="shared" si="2" ref="I5:I68">H5/1.15</f>
        <v>391.304347826087</v>
      </c>
      <c r="J5" s="20">
        <v>33.2</v>
      </c>
      <c r="K5" s="21">
        <f aca="true" t="shared" si="3" ref="K5:K68">0.85*J5/1.5</f>
        <v>18.813333333333336</v>
      </c>
      <c r="L5" s="21">
        <f aca="true" t="shared" si="4" ref="L5:L16">K5/(K5+I5/15)</f>
        <v>0.4190024918337572</v>
      </c>
      <c r="M5" s="21">
        <f aca="true" t="shared" si="5" ref="M5:M16">(2/(L5*(1-L5/3)))^0.5</f>
        <v>2.3554480472048764</v>
      </c>
      <c r="N5" s="20">
        <v>40</v>
      </c>
      <c r="O5" s="21">
        <f aca="true" t="shared" si="6" ref="O5:O68">M5*(ABS(G5)*1000/(K5*N5))^0.5</f>
        <v>58.74490300883923</v>
      </c>
      <c r="P5" s="20">
        <v>5</v>
      </c>
      <c r="Q5" s="21">
        <f aca="true" t="shared" si="7" ref="Q5:Q68">O5+P5</f>
        <v>63.74490300883923</v>
      </c>
      <c r="R5" s="20">
        <v>70</v>
      </c>
      <c r="S5" s="33" t="str">
        <f aca="true" t="shared" si="8" ref="S5:S68">IF(Q5&lt;R5,"Verificata","Non verificato")</f>
        <v>Verificata</v>
      </c>
      <c r="U5" s="30">
        <v>468.0789</v>
      </c>
    </row>
    <row r="6" spans="1:21" ht="15" customHeight="1">
      <c r="A6" s="28" t="s">
        <v>27</v>
      </c>
      <c r="B6" s="20">
        <v>4.73</v>
      </c>
      <c r="C6" s="20">
        <v>2.52</v>
      </c>
      <c r="D6" s="20">
        <v>2</v>
      </c>
      <c r="E6" s="21">
        <f t="shared" si="0"/>
        <v>12.929000000000002</v>
      </c>
      <c r="F6" s="20">
        <v>3</v>
      </c>
      <c r="G6" s="21">
        <f t="shared" si="1"/>
        <v>-488.4805</v>
      </c>
      <c r="H6" s="20">
        <v>450</v>
      </c>
      <c r="I6" s="21">
        <f t="shared" si="2"/>
        <v>391.304347826087</v>
      </c>
      <c r="J6" s="20">
        <v>33.2</v>
      </c>
      <c r="K6" s="21">
        <f t="shared" si="3"/>
        <v>18.813333333333336</v>
      </c>
      <c r="L6" s="21">
        <f t="shared" si="4"/>
        <v>0.4190024918337572</v>
      </c>
      <c r="M6" s="21">
        <f t="shared" si="5"/>
        <v>2.3554480472048764</v>
      </c>
      <c r="N6" s="20">
        <v>40</v>
      </c>
      <c r="O6" s="21">
        <f t="shared" si="6"/>
        <v>60.01147131451798</v>
      </c>
      <c r="P6" s="20">
        <v>5</v>
      </c>
      <c r="Q6" s="21">
        <f t="shared" si="7"/>
        <v>65.01147131451799</v>
      </c>
      <c r="R6" s="20">
        <v>70</v>
      </c>
      <c r="S6" s="33" t="str">
        <f t="shared" si="8"/>
        <v>Verificata</v>
      </c>
      <c r="U6" s="30">
        <v>-488.4805</v>
      </c>
    </row>
    <row r="7" spans="1:21" ht="15" customHeight="1">
      <c r="A7" s="28" t="s">
        <v>27</v>
      </c>
      <c r="B7" s="20">
        <v>4.73</v>
      </c>
      <c r="C7" s="20">
        <v>2.52</v>
      </c>
      <c r="D7" s="20">
        <v>2</v>
      </c>
      <c r="E7" s="21">
        <f t="shared" si="0"/>
        <v>12.929000000000002</v>
      </c>
      <c r="F7" s="20">
        <v>3</v>
      </c>
      <c r="G7" s="21">
        <f t="shared" si="1"/>
        <v>432.8791</v>
      </c>
      <c r="H7" s="20">
        <v>450</v>
      </c>
      <c r="I7" s="21">
        <f t="shared" si="2"/>
        <v>391.304347826087</v>
      </c>
      <c r="J7" s="20">
        <v>33.2</v>
      </c>
      <c r="K7" s="21">
        <f t="shared" si="3"/>
        <v>18.813333333333336</v>
      </c>
      <c r="L7" s="21">
        <f t="shared" si="4"/>
        <v>0.4190024918337572</v>
      </c>
      <c r="M7" s="21">
        <f t="shared" si="5"/>
        <v>2.3554480472048764</v>
      </c>
      <c r="N7" s="20">
        <v>40</v>
      </c>
      <c r="O7" s="21">
        <f t="shared" si="6"/>
        <v>56.49291281351479</v>
      </c>
      <c r="P7" s="20">
        <v>5</v>
      </c>
      <c r="Q7" s="21">
        <f>O7+P7</f>
        <v>61.49291281351479</v>
      </c>
      <c r="R7" s="20">
        <v>70</v>
      </c>
      <c r="S7" s="33" t="str">
        <f t="shared" si="8"/>
        <v>Verificata</v>
      </c>
      <c r="U7" s="30">
        <v>432.8791</v>
      </c>
    </row>
    <row r="8" spans="1:21" ht="15" customHeight="1">
      <c r="A8" s="28" t="s">
        <v>28</v>
      </c>
      <c r="B8" s="20">
        <v>4.73</v>
      </c>
      <c r="C8" s="20">
        <v>2.52</v>
      </c>
      <c r="D8" s="20">
        <v>2</v>
      </c>
      <c r="E8" s="21">
        <f t="shared" si="0"/>
        <v>12.929000000000002</v>
      </c>
      <c r="F8" s="20">
        <v>3</v>
      </c>
      <c r="G8" s="21">
        <f t="shared" si="1"/>
        <v>-348.4015</v>
      </c>
      <c r="H8" s="20">
        <v>450</v>
      </c>
      <c r="I8" s="21">
        <f t="shared" si="2"/>
        <v>391.304347826087</v>
      </c>
      <c r="J8" s="20">
        <v>33.2</v>
      </c>
      <c r="K8" s="21">
        <f t="shared" si="3"/>
        <v>18.813333333333336</v>
      </c>
      <c r="L8" s="21">
        <f t="shared" si="4"/>
        <v>0.4190024918337572</v>
      </c>
      <c r="M8" s="21">
        <f t="shared" si="5"/>
        <v>2.3554480472048764</v>
      </c>
      <c r="N8" s="20">
        <v>40</v>
      </c>
      <c r="O8" s="21">
        <f t="shared" si="6"/>
        <v>50.68164084062715</v>
      </c>
      <c r="P8" s="20">
        <v>5</v>
      </c>
      <c r="Q8" s="21">
        <f t="shared" si="7"/>
        <v>55.68164084062715</v>
      </c>
      <c r="R8" s="20">
        <v>70</v>
      </c>
      <c r="S8" s="33" t="str">
        <f t="shared" si="8"/>
        <v>Verificata</v>
      </c>
      <c r="U8" s="30">
        <v>-348.4015</v>
      </c>
    </row>
    <row r="9" spans="1:21" ht="15" customHeight="1">
      <c r="A9" s="28" t="s">
        <v>28</v>
      </c>
      <c r="B9" s="20">
        <v>4.73</v>
      </c>
      <c r="C9" s="20">
        <v>2.52</v>
      </c>
      <c r="D9" s="20">
        <v>2</v>
      </c>
      <c r="E9" s="21">
        <f t="shared" si="0"/>
        <v>12.929000000000002</v>
      </c>
      <c r="F9" s="20">
        <v>3</v>
      </c>
      <c r="G9" s="21">
        <f t="shared" si="1"/>
        <v>342.0402</v>
      </c>
      <c r="H9" s="20">
        <v>450</v>
      </c>
      <c r="I9" s="21">
        <f t="shared" si="2"/>
        <v>391.304347826087</v>
      </c>
      <c r="J9" s="20">
        <v>33.2</v>
      </c>
      <c r="K9" s="21">
        <f t="shared" si="3"/>
        <v>18.813333333333336</v>
      </c>
      <c r="L9" s="21">
        <f t="shared" si="4"/>
        <v>0.4190024918337572</v>
      </c>
      <c r="M9" s="21">
        <f t="shared" si="5"/>
        <v>2.3554480472048764</v>
      </c>
      <c r="N9" s="20">
        <v>40</v>
      </c>
      <c r="O9" s="21">
        <f t="shared" si="6"/>
        <v>50.21682315899443</v>
      </c>
      <c r="P9" s="20">
        <v>5</v>
      </c>
      <c r="Q9" s="21">
        <f t="shared" si="7"/>
        <v>55.21682315899443</v>
      </c>
      <c r="R9" s="20">
        <v>70</v>
      </c>
      <c r="S9" s="33" t="str">
        <f t="shared" si="8"/>
        <v>Verificata</v>
      </c>
      <c r="U9" s="30">
        <v>342.0402</v>
      </c>
    </row>
    <row r="10" spans="1:21" ht="15" customHeight="1">
      <c r="A10" s="28" t="s">
        <v>29</v>
      </c>
      <c r="B10" s="20">
        <v>4.73</v>
      </c>
      <c r="C10" s="20">
        <v>2.52</v>
      </c>
      <c r="D10" s="20">
        <v>2</v>
      </c>
      <c r="E10" s="21">
        <f t="shared" si="0"/>
        <v>12.929000000000002</v>
      </c>
      <c r="F10" s="20">
        <v>3</v>
      </c>
      <c r="G10" s="21">
        <f t="shared" si="1"/>
        <v>-256.4809</v>
      </c>
      <c r="H10" s="20">
        <v>450</v>
      </c>
      <c r="I10" s="21">
        <f t="shared" si="2"/>
        <v>391.304347826087</v>
      </c>
      <c r="J10" s="20">
        <v>33.2</v>
      </c>
      <c r="K10" s="21">
        <f t="shared" si="3"/>
        <v>18.813333333333336</v>
      </c>
      <c r="L10" s="21">
        <f t="shared" si="4"/>
        <v>0.4190024918337572</v>
      </c>
      <c r="M10" s="21">
        <f t="shared" si="5"/>
        <v>2.3554480472048764</v>
      </c>
      <c r="N10" s="20">
        <v>40</v>
      </c>
      <c r="O10" s="21">
        <f t="shared" si="6"/>
        <v>43.48486972553074</v>
      </c>
      <c r="P10" s="20">
        <v>5</v>
      </c>
      <c r="Q10" s="21">
        <f t="shared" si="7"/>
        <v>48.48486972553074</v>
      </c>
      <c r="R10" s="20">
        <v>70</v>
      </c>
      <c r="S10" s="33" t="str">
        <f t="shared" si="8"/>
        <v>Verificata</v>
      </c>
      <c r="U10" s="30">
        <v>-256.4809</v>
      </c>
    </row>
    <row r="11" spans="1:21" ht="15" customHeight="1">
      <c r="A11" s="28" t="s">
        <v>29</v>
      </c>
      <c r="B11" s="20">
        <v>4.73</v>
      </c>
      <c r="C11" s="20">
        <v>2.52</v>
      </c>
      <c r="D11" s="20">
        <v>2</v>
      </c>
      <c r="E11" s="21">
        <f t="shared" si="0"/>
        <v>12.929000000000002</v>
      </c>
      <c r="F11" s="20">
        <v>3</v>
      </c>
      <c r="G11" s="21">
        <f t="shared" si="1"/>
        <v>266.6995</v>
      </c>
      <c r="H11" s="20">
        <v>450</v>
      </c>
      <c r="I11" s="21">
        <f t="shared" si="2"/>
        <v>391.304347826087</v>
      </c>
      <c r="J11" s="20">
        <v>33.2</v>
      </c>
      <c r="K11" s="21">
        <f t="shared" si="3"/>
        <v>18.813333333333336</v>
      </c>
      <c r="L11" s="21">
        <f t="shared" si="4"/>
        <v>0.4190024918337572</v>
      </c>
      <c r="M11" s="21">
        <f t="shared" si="5"/>
        <v>2.3554480472048764</v>
      </c>
      <c r="N11" s="20">
        <v>40</v>
      </c>
      <c r="O11" s="21">
        <f t="shared" si="6"/>
        <v>44.34266182164933</v>
      </c>
      <c r="P11" s="20">
        <v>5</v>
      </c>
      <c r="Q11" s="21">
        <f t="shared" si="7"/>
        <v>49.34266182164933</v>
      </c>
      <c r="R11" s="20">
        <v>70</v>
      </c>
      <c r="S11" s="33" t="str">
        <f t="shared" si="8"/>
        <v>Verificata</v>
      </c>
      <c r="U11" s="30">
        <v>266.6995</v>
      </c>
    </row>
    <row r="12" spans="1:21" ht="15" customHeight="1">
      <c r="A12" s="28" t="s">
        <v>50</v>
      </c>
      <c r="B12" s="20">
        <v>4.73</v>
      </c>
      <c r="C12" s="20">
        <v>2.52</v>
      </c>
      <c r="D12" s="20">
        <v>2</v>
      </c>
      <c r="E12" s="21">
        <f t="shared" si="0"/>
        <v>12.929000000000002</v>
      </c>
      <c r="F12" s="20">
        <v>3</v>
      </c>
      <c r="G12" s="21">
        <f t="shared" si="1"/>
        <v>-161.1962</v>
      </c>
      <c r="H12" s="20">
        <v>450</v>
      </c>
      <c r="I12" s="21">
        <f t="shared" si="2"/>
        <v>391.304347826087</v>
      </c>
      <c r="J12" s="20">
        <v>33.2</v>
      </c>
      <c r="K12" s="21">
        <f t="shared" si="3"/>
        <v>18.813333333333336</v>
      </c>
      <c r="L12" s="21">
        <f t="shared" si="4"/>
        <v>0.4190024918337572</v>
      </c>
      <c r="M12" s="21">
        <f t="shared" si="5"/>
        <v>2.3554480472048764</v>
      </c>
      <c r="N12" s="20">
        <v>40</v>
      </c>
      <c r="O12" s="21">
        <f t="shared" si="6"/>
        <v>34.47371275704191</v>
      </c>
      <c r="P12" s="20">
        <v>5</v>
      </c>
      <c r="Q12" s="21">
        <f t="shared" si="7"/>
        <v>39.47371275704191</v>
      </c>
      <c r="R12" s="20">
        <v>70</v>
      </c>
      <c r="S12" s="33" t="str">
        <f t="shared" si="8"/>
        <v>Verificata</v>
      </c>
      <c r="U12" s="30">
        <v>-161.1962</v>
      </c>
    </row>
    <row r="13" spans="1:21" ht="15" customHeight="1">
      <c r="A13" s="28" t="s">
        <v>50</v>
      </c>
      <c r="B13" s="20">
        <v>4.73</v>
      </c>
      <c r="C13" s="20">
        <v>2.52</v>
      </c>
      <c r="D13" s="20">
        <v>2</v>
      </c>
      <c r="E13" s="21">
        <f t="shared" si="0"/>
        <v>12.929000000000002</v>
      </c>
      <c r="F13" s="20">
        <v>3</v>
      </c>
      <c r="G13" s="21">
        <f t="shared" si="1"/>
        <v>187.0175</v>
      </c>
      <c r="H13" s="20">
        <v>450</v>
      </c>
      <c r="I13" s="21">
        <f t="shared" si="2"/>
        <v>391.304347826087</v>
      </c>
      <c r="J13" s="20">
        <v>33.2</v>
      </c>
      <c r="K13" s="21">
        <f t="shared" si="3"/>
        <v>18.813333333333336</v>
      </c>
      <c r="L13" s="21">
        <f t="shared" si="4"/>
        <v>0.4190024918337572</v>
      </c>
      <c r="M13" s="21">
        <f t="shared" si="5"/>
        <v>2.3554480472048764</v>
      </c>
      <c r="N13" s="20">
        <v>40</v>
      </c>
      <c r="O13" s="21">
        <f t="shared" si="6"/>
        <v>37.1322941750777</v>
      </c>
      <c r="P13" s="20">
        <v>5</v>
      </c>
      <c r="Q13" s="21">
        <f t="shared" si="7"/>
        <v>42.1322941750777</v>
      </c>
      <c r="R13" s="20">
        <v>70</v>
      </c>
      <c r="S13" s="33" t="str">
        <f t="shared" si="8"/>
        <v>Verificata</v>
      </c>
      <c r="U13" s="30">
        <v>187.0175</v>
      </c>
    </row>
    <row r="14" spans="1:21" ht="15" customHeight="1">
      <c r="A14" s="28" t="s">
        <v>51</v>
      </c>
      <c r="B14" s="20">
        <v>4.73</v>
      </c>
      <c r="C14" s="20">
        <v>2.52</v>
      </c>
      <c r="D14" s="20">
        <v>2</v>
      </c>
      <c r="E14" s="21">
        <f t="shared" si="0"/>
        <v>12.929000000000002</v>
      </c>
      <c r="F14" s="20">
        <v>3</v>
      </c>
      <c r="G14" s="21">
        <f t="shared" si="1"/>
        <v>-71.165</v>
      </c>
      <c r="H14" s="20">
        <v>450</v>
      </c>
      <c r="I14" s="21">
        <f t="shared" si="2"/>
        <v>391.304347826087</v>
      </c>
      <c r="J14" s="20">
        <v>33.2</v>
      </c>
      <c r="K14" s="21">
        <f t="shared" si="3"/>
        <v>18.813333333333336</v>
      </c>
      <c r="L14" s="21">
        <f t="shared" si="4"/>
        <v>0.4190024918337572</v>
      </c>
      <c r="M14" s="21">
        <f t="shared" si="5"/>
        <v>2.3554480472048764</v>
      </c>
      <c r="N14" s="20">
        <v>40</v>
      </c>
      <c r="O14" s="21">
        <f t="shared" si="6"/>
        <v>22.905716735258228</v>
      </c>
      <c r="P14" s="20">
        <v>5</v>
      </c>
      <c r="Q14" s="21">
        <f t="shared" si="7"/>
        <v>27.905716735258228</v>
      </c>
      <c r="R14" s="20">
        <v>70</v>
      </c>
      <c r="S14" s="33" t="str">
        <f t="shared" si="8"/>
        <v>Verificata</v>
      </c>
      <c r="U14" s="30">
        <v>-71.165</v>
      </c>
    </row>
    <row r="15" spans="1:21" ht="15" customHeight="1">
      <c r="A15" s="28" t="s">
        <v>51</v>
      </c>
      <c r="B15" s="20">
        <v>4.73</v>
      </c>
      <c r="C15" s="20">
        <v>2.52</v>
      </c>
      <c r="D15" s="20">
        <v>2</v>
      </c>
      <c r="E15" s="21">
        <f t="shared" si="0"/>
        <v>12.929000000000002</v>
      </c>
      <c r="F15" s="20">
        <v>3</v>
      </c>
      <c r="G15" s="21">
        <f t="shared" si="1"/>
        <v>102.9946</v>
      </c>
      <c r="H15" s="20">
        <v>450</v>
      </c>
      <c r="I15" s="21">
        <f t="shared" si="2"/>
        <v>391.304347826087</v>
      </c>
      <c r="J15" s="20">
        <v>33.2</v>
      </c>
      <c r="K15" s="21">
        <f t="shared" si="3"/>
        <v>18.813333333333336</v>
      </c>
      <c r="L15" s="21">
        <f t="shared" si="4"/>
        <v>0.4190024918337572</v>
      </c>
      <c r="M15" s="21">
        <f t="shared" si="5"/>
        <v>2.3554480472048764</v>
      </c>
      <c r="N15" s="20">
        <v>40</v>
      </c>
      <c r="O15" s="21">
        <f t="shared" si="6"/>
        <v>27.556108525192055</v>
      </c>
      <c r="P15" s="20">
        <v>5</v>
      </c>
      <c r="Q15" s="21">
        <f t="shared" si="7"/>
        <v>32.55610852519206</v>
      </c>
      <c r="R15" s="20">
        <v>70</v>
      </c>
      <c r="S15" s="33" t="str">
        <f t="shared" si="8"/>
        <v>Verificata</v>
      </c>
      <c r="U15" s="30">
        <v>102.9946</v>
      </c>
    </row>
    <row r="16" spans="1:21" ht="15" customHeight="1">
      <c r="A16" s="28" t="s">
        <v>30</v>
      </c>
      <c r="B16" s="20">
        <v>4.73</v>
      </c>
      <c r="C16" s="20">
        <v>2.52</v>
      </c>
      <c r="D16" s="20">
        <v>2</v>
      </c>
      <c r="E16" s="21">
        <f t="shared" si="0"/>
        <v>12.929000000000002</v>
      </c>
      <c r="F16" s="20">
        <v>3</v>
      </c>
      <c r="G16" s="21">
        <f t="shared" si="1"/>
        <v>-3.058E-05</v>
      </c>
      <c r="H16" s="20">
        <v>450</v>
      </c>
      <c r="I16" s="21">
        <f t="shared" si="2"/>
        <v>391.304347826087</v>
      </c>
      <c r="J16" s="20">
        <v>33.2</v>
      </c>
      <c r="K16" s="21">
        <f t="shared" si="3"/>
        <v>18.813333333333336</v>
      </c>
      <c r="L16" s="21">
        <f t="shared" si="4"/>
        <v>0.4190024918337572</v>
      </c>
      <c r="M16" s="21">
        <f t="shared" si="5"/>
        <v>2.3554480472048764</v>
      </c>
      <c r="N16" s="20">
        <v>40</v>
      </c>
      <c r="O16" s="21">
        <f t="shared" si="6"/>
        <v>0.015015140466787683</v>
      </c>
      <c r="P16" s="20">
        <v>5</v>
      </c>
      <c r="Q16" s="21">
        <f t="shared" si="7"/>
        <v>5.0150151404667875</v>
      </c>
      <c r="R16" s="20">
        <v>70</v>
      </c>
      <c r="S16" s="33" t="str">
        <f t="shared" si="8"/>
        <v>Verificata</v>
      </c>
      <c r="U16" s="30">
        <v>-3.058E-05</v>
      </c>
    </row>
    <row r="17" spans="1:21" ht="15" customHeight="1">
      <c r="A17" s="28" t="s">
        <v>30</v>
      </c>
      <c r="B17" s="20">
        <v>4.73</v>
      </c>
      <c r="C17" s="20">
        <v>2.52</v>
      </c>
      <c r="D17" s="20">
        <v>2</v>
      </c>
      <c r="E17" s="21">
        <f t="shared" si="0"/>
        <v>12.929000000000002</v>
      </c>
      <c r="F17" s="20">
        <v>3</v>
      </c>
      <c r="G17" s="21">
        <f t="shared" si="1"/>
        <v>-3.058E-05</v>
      </c>
      <c r="H17" s="20">
        <v>450</v>
      </c>
      <c r="I17" s="21">
        <f t="shared" si="2"/>
        <v>391.304347826087</v>
      </c>
      <c r="J17" s="20">
        <v>33.2</v>
      </c>
      <c r="K17" s="21">
        <f t="shared" si="3"/>
        <v>18.813333333333336</v>
      </c>
      <c r="L17" s="21">
        <f aca="true" t="shared" si="9" ref="L17:L24">K17/(K17+I17/15)</f>
        <v>0.4190024918337572</v>
      </c>
      <c r="M17" s="21">
        <f aca="true" t="shared" si="10" ref="M17:M24">(2/(L17*(1-L17/3)))^0.5</f>
        <v>2.3554480472048764</v>
      </c>
      <c r="N17" s="20">
        <v>40</v>
      </c>
      <c r="O17" s="21">
        <f t="shared" si="6"/>
        <v>0.015015140466787683</v>
      </c>
      <c r="P17" s="20">
        <v>5</v>
      </c>
      <c r="Q17" s="21">
        <f t="shared" si="7"/>
        <v>5.0150151404667875</v>
      </c>
      <c r="R17" s="20">
        <v>70</v>
      </c>
      <c r="S17" s="33" t="str">
        <f t="shared" si="8"/>
        <v>Verificata</v>
      </c>
      <c r="U17" s="30">
        <v>-3.058E-05</v>
      </c>
    </row>
    <row r="18" spans="1:21" ht="15" customHeight="1">
      <c r="A18" s="28" t="s">
        <v>31</v>
      </c>
      <c r="B18" s="20">
        <v>4.73</v>
      </c>
      <c r="C18" s="20">
        <v>2.52</v>
      </c>
      <c r="D18" s="20">
        <v>2</v>
      </c>
      <c r="E18" s="21">
        <f t="shared" si="0"/>
        <v>12.929000000000002</v>
      </c>
      <c r="F18" s="20">
        <v>3</v>
      </c>
      <c r="G18" s="21">
        <f t="shared" si="1"/>
        <v>102.9946</v>
      </c>
      <c r="H18" s="20">
        <v>450</v>
      </c>
      <c r="I18" s="21">
        <f t="shared" si="2"/>
        <v>391.304347826087</v>
      </c>
      <c r="J18" s="20">
        <v>33.2</v>
      </c>
      <c r="K18" s="21">
        <f t="shared" si="3"/>
        <v>18.813333333333336</v>
      </c>
      <c r="L18" s="21">
        <f t="shared" si="9"/>
        <v>0.4190024918337572</v>
      </c>
      <c r="M18" s="21">
        <f t="shared" si="10"/>
        <v>2.3554480472048764</v>
      </c>
      <c r="N18" s="20">
        <v>40</v>
      </c>
      <c r="O18" s="21">
        <f t="shared" si="6"/>
        <v>27.556108525192055</v>
      </c>
      <c r="P18" s="20">
        <v>5</v>
      </c>
      <c r="Q18" s="21">
        <f t="shared" si="7"/>
        <v>32.55610852519206</v>
      </c>
      <c r="R18" s="20">
        <v>70</v>
      </c>
      <c r="S18" s="33" t="str">
        <f t="shared" si="8"/>
        <v>Verificata</v>
      </c>
      <c r="U18" s="30">
        <v>102.9946</v>
      </c>
    </row>
    <row r="19" spans="1:21" ht="15" customHeight="1">
      <c r="A19" s="28" t="s">
        <v>31</v>
      </c>
      <c r="B19" s="20">
        <v>4.73</v>
      </c>
      <c r="C19" s="20">
        <v>2.52</v>
      </c>
      <c r="D19" s="20">
        <v>2</v>
      </c>
      <c r="E19" s="21">
        <f t="shared" si="0"/>
        <v>12.929000000000002</v>
      </c>
      <c r="F19" s="20">
        <v>3</v>
      </c>
      <c r="G19" s="21">
        <f t="shared" si="1"/>
        <v>-71.165</v>
      </c>
      <c r="H19" s="20">
        <v>450</v>
      </c>
      <c r="I19" s="21">
        <f t="shared" si="2"/>
        <v>391.304347826087</v>
      </c>
      <c r="J19" s="20">
        <v>33.2</v>
      </c>
      <c r="K19" s="21">
        <f t="shared" si="3"/>
        <v>18.813333333333336</v>
      </c>
      <c r="L19" s="21">
        <f t="shared" si="9"/>
        <v>0.4190024918337572</v>
      </c>
      <c r="M19" s="21">
        <f t="shared" si="10"/>
        <v>2.3554480472048764</v>
      </c>
      <c r="N19" s="20">
        <v>40</v>
      </c>
      <c r="O19" s="21">
        <f t="shared" si="6"/>
        <v>22.905716735258228</v>
      </c>
      <c r="P19" s="20">
        <v>5</v>
      </c>
      <c r="Q19" s="21">
        <f t="shared" si="7"/>
        <v>27.905716735258228</v>
      </c>
      <c r="R19" s="20">
        <v>70</v>
      </c>
      <c r="S19" s="33" t="str">
        <f t="shared" si="8"/>
        <v>Verificata</v>
      </c>
      <c r="U19" s="30">
        <v>-71.165</v>
      </c>
    </row>
    <row r="20" spans="1:21" ht="15" customHeight="1">
      <c r="A20" s="28" t="s">
        <v>32</v>
      </c>
      <c r="B20" s="20">
        <v>4.73</v>
      </c>
      <c r="C20" s="20">
        <v>2.52</v>
      </c>
      <c r="D20" s="20">
        <v>2</v>
      </c>
      <c r="E20" s="21">
        <f t="shared" si="0"/>
        <v>12.929000000000002</v>
      </c>
      <c r="F20" s="20">
        <v>3</v>
      </c>
      <c r="G20" s="21">
        <f t="shared" si="1"/>
        <v>187.0175</v>
      </c>
      <c r="H20" s="20">
        <v>450</v>
      </c>
      <c r="I20" s="21">
        <f t="shared" si="2"/>
        <v>391.304347826087</v>
      </c>
      <c r="J20" s="20">
        <v>33.2</v>
      </c>
      <c r="K20" s="21">
        <f t="shared" si="3"/>
        <v>18.813333333333336</v>
      </c>
      <c r="L20" s="21">
        <f t="shared" si="9"/>
        <v>0.4190024918337572</v>
      </c>
      <c r="M20" s="21">
        <f t="shared" si="10"/>
        <v>2.3554480472048764</v>
      </c>
      <c r="N20" s="20">
        <v>40</v>
      </c>
      <c r="O20" s="21">
        <f t="shared" si="6"/>
        <v>37.1322941750777</v>
      </c>
      <c r="P20" s="20">
        <v>5</v>
      </c>
      <c r="Q20" s="21">
        <f t="shared" si="7"/>
        <v>42.1322941750777</v>
      </c>
      <c r="R20" s="20">
        <v>70</v>
      </c>
      <c r="S20" s="33" t="str">
        <f t="shared" si="8"/>
        <v>Verificata</v>
      </c>
      <c r="U20" s="30">
        <v>187.0175</v>
      </c>
    </row>
    <row r="21" spans="1:21" ht="15" customHeight="1">
      <c r="A21" s="28" t="s">
        <v>32</v>
      </c>
      <c r="B21" s="20">
        <v>4.73</v>
      </c>
      <c r="C21" s="20">
        <v>2.52</v>
      </c>
      <c r="D21" s="20">
        <v>2</v>
      </c>
      <c r="E21" s="21">
        <f t="shared" si="0"/>
        <v>12.929000000000002</v>
      </c>
      <c r="F21" s="20">
        <v>3</v>
      </c>
      <c r="G21" s="21">
        <f t="shared" si="1"/>
        <v>-161.1962</v>
      </c>
      <c r="H21" s="20">
        <v>450</v>
      </c>
      <c r="I21" s="21">
        <f t="shared" si="2"/>
        <v>391.304347826087</v>
      </c>
      <c r="J21" s="20">
        <v>33.2</v>
      </c>
      <c r="K21" s="21">
        <f t="shared" si="3"/>
        <v>18.813333333333336</v>
      </c>
      <c r="L21" s="21">
        <f t="shared" si="9"/>
        <v>0.4190024918337572</v>
      </c>
      <c r="M21" s="21">
        <f t="shared" si="10"/>
        <v>2.3554480472048764</v>
      </c>
      <c r="N21" s="20">
        <v>40</v>
      </c>
      <c r="O21" s="21">
        <f t="shared" si="6"/>
        <v>34.47371275704191</v>
      </c>
      <c r="P21" s="20">
        <v>5</v>
      </c>
      <c r="Q21" s="21">
        <f t="shared" si="7"/>
        <v>39.47371275704191</v>
      </c>
      <c r="R21" s="20">
        <v>70</v>
      </c>
      <c r="S21" s="33" t="str">
        <f t="shared" si="8"/>
        <v>Verificata</v>
      </c>
      <c r="U21" s="30">
        <v>-161.1962</v>
      </c>
    </row>
    <row r="22" spans="1:21" ht="15" customHeight="1">
      <c r="A22" s="28" t="s">
        <v>33</v>
      </c>
      <c r="B22" s="20">
        <v>4.73</v>
      </c>
      <c r="C22" s="20">
        <v>2.52</v>
      </c>
      <c r="D22" s="20">
        <v>2</v>
      </c>
      <c r="E22" s="21">
        <f t="shared" si="0"/>
        <v>12.929000000000002</v>
      </c>
      <c r="F22" s="20">
        <v>3</v>
      </c>
      <c r="G22" s="21">
        <f t="shared" si="1"/>
        <v>266.6995</v>
      </c>
      <c r="H22" s="20">
        <v>450</v>
      </c>
      <c r="I22" s="21">
        <f t="shared" si="2"/>
        <v>391.304347826087</v>
      </c>
      <c r="J22" s="20">
        <v>33.2</v>
      </c>
      <c r="K22" s="21">
        <f t="shared" si="3"/>
        <v>18.813333333333336</v>
      </c>
      <c r="L22" s="21">
        <f t="shared" si="9"/>
        <v>0.4190024918337572</v>
      </c>
      <c r="M22" s="21">
        <f t="shared" si="10"/>
        <v>2.3554480472048764</v>
      </c>
      <c r="N22" s="20">
        <v>40</v>
      </c>
      <c r="O22" s="21">
        <f t="shared" si="6"/>
        <v>44.34266182164933</v>
      </c>
      <c r="P22" s="20">
        <v>5</v>
      </c>
      <c r="Q22" s="21">
        <f t="shared" si="7"/>
        <v>49.34266182164933</v>
      </c>
      <c r="R22" s="20">
        <v>70</v>
      </c>
      <c r="S22" s="33" t="str">
        <f t="shared" si="8"/>
        <v>Verificata</v>
      </c>
      <c r="U22" s="30">
        <v>266.6995</v>
      </c>
    </row>
    <row r="23" spans="1:21" ht="15" customHeight="1">
      <c r="A23" s="28" t="s">
        <v>33</v>
      </c>
      <c r="B23" s="20">
        <v>4.73</v>
      </c>
      <c r="C23" s="20">
        <v>2.52</v>
      </c>
      <c r="D23" s="20">
        <v>2</v>
      </c>
      <c r="E23" s="21">
        <f t="shared" si="0"/>
        <v>12.929000000000002</v>
      </c>
      <c r="F23" s="20">
        <v>3</v>
      </c>
      <c r="G23" s="21">
        <f t="shared" si="1"/>
        <v>-256.4809</v>
      </c>
      <c r="H23" s="20">
        <v>450</v>
      </c>
      <c r="I23" s="21">
        <f t="shared" si="2"/>
        <v>391.304347826087</v>
      </c>
      <c r="J23" s="20">
        <v>33.2</v>
      </c>
      <c r="K23" s="21">
        <f t="shared" si="3"/>
        <v>18.813333333333336</v>
      </c>
      <c r="L23" s="21">
        <f t="shared" si="9"/>
        <v>0.4190024918337572</v>
      </c>
      <c r="M23" s="21">
        <f t="shared" si="10"/>
        <v>2.3554480472048764</v>
      </c>
      <c r="N23" s="20">
        <v>40</v>
      </c>
      <c r="O23" s="21">
        <f t="shared" si="6"/>
        <v>43.48486972553074</v>
      </c>
      <c r="P23" s="20">
        <v>5</v>
      </c>
      <c r="Q23" s="21">
        <f t="shared" si="7"/>
        <v>48.48486972553074</v>
      </c>
      <c r="R23" s="20">
        <v>70</v>
      </c>
      <c r="S23" s="33" t="str">
        <f t="shared" si="8"/>
        <v>Verificata</v>
      </c>
      <c r="U23" s="30">
        <v>-256.4809</v>
      </c>
    </row>
    <row r="24" spans="1:21" ht="15" customHeight="1">
      <c r="A24" s="28" t="s">
        <v>52</v>
      </c>
      <c r="B24" s="20">
        <v>4.73</v>
      </c>
      <c r="C24" s="20">
        <v>2.52</v>
      </c>
      <c r="D24" s="20">
        <v>2</v>
      </c>
      <c r="E24" s="21">
        <f t="shared" si="0"/>
        <v>12.929000000000002</v>
      </c>
      <c r="F24" s="20">
        <v>3</v>
      </c>
      <c r="G24" s="21">
        <f t="shared" si="1"/>
        <v>342.0402</v>
      </c>
      <c r="H24" s="20">
        <v>450</v>
      </c>
      <c r="I24" s="21">
        <f t="shared" si="2"/>
        <v>391.304347826087</v>
      </c>
      <c r="J24" s="20">
        <v>33.2</v>
      </c>
      <c r="K24" s="21">
        <f t="shared" si="3"/>
        <v>18.813333333333336</v>
      </c>
      <c r="L24" s="21">
        <f t="shared" si="9"/>
        <v>0.4190024918337572</v>
      </c>
      <c r="M24" s="21">
        <f t="shared" si="10"/>
        <v>2.3554480472048764</v>
      </c>
      <c r="N24" s="20">
        <v>40</v>
      </c>
      <c r="O24" s="21">
        <f t="shared" si="6"/>
        <v>50.21682315899443</v>
      </c>
      <c r="P24" s="20">
        <v>5</v>
      </c>
      <c r="Q24" s="21">
        <f t="shared" si="7"/>
        <v>55.21682315899443</v>
      </c>
      <c r="R24" s="20">
        <v>70</v>
      </c>
      <c r="S24" s="33" t="str">
        <f t="shared" si="8"/>
        <v>Verificata</v>
      </c>
      <c r="U24" s="30">
        <v>342.0402</v>
      </c>
    </row>
    <row r="25" spans="1:21" ht="15" customHeight="1">
      <c r="A25" s="28" t="s">
        <v>52</v>
      </c>
      <c r="B25" s="20">
        <v>4.73</v>
      </c>
      <c r="C25" s="20">
        <v>2.52</v>
      </c>
      <c r="D25" s="20">
        <v>2</v>
      </c>
      <c r="E25" s="21">
        <f t="shared" si="0"/>
        <v>12.929000000000002</v>
      </c>
      <c r="F25" s="20">
        <v>3</v>
      </c>
      <c r="G25" s="21">
        <f t="shared" si="1"/>
        <v>-348.4015</v>
      </c>
      <c r="H25" s="20">
        <v>450</v>
      </c>
      <c r="I25" s="21">
        <f t="shared" si="2"/>
        <v>391.304347826087</v>
      </c>
      <c r="J25" s="20">
        <v>33.2</v>
      </c>
      <c r="K25" s="21">
        <f t="shared" si="3"/>
        <v>18.813333333333336</v>
      </c>
      <c r="L25" s="21">
        <f aca="true" t="shared" si="11" ref="L25:L51">K25/(K25+I25/15)</f>
        <v>0.4190024918337572</v>
      </c>
      <c r="M25" s="21">
        <f aca="true" t="shared" si="12" ref="M25:M51">(2/(L25*(1-L25/3)))^0.5</f>
        <v>2.3554480472048764</v>
      </c>
      <c r="N25" s="20">
        <v>40</v>
      </c>
      <c r="O25" s="21">
        <f t="shared" si="6"/>
        <v>50.68164084062715</v>
      </c>
      <c r="P25" s="20">
        <v>5</v>
      </c>
      <c r="Q25" s="21">
        <f t="shared" si="7"/>
        <v>55.68164084062715</v>
      </c>
      <c r="R25" s="20">
        <v>70</v>
      </c>
      <c r="S25" s="33" t="str">
        <f t="shared" si="8"/>
        <v>Verificata</v>
      </c>
      <c r="U25" s="30">
        <v>-348.4015</v>
      </c>
    </row>
    <row r="26" spans="1:21" ht="15" customHeight="1">
      <c r="A26" s="28" t="s">
        <v>53</v>
      </c>
      <c r="B26" s="20">
        <v>4.73</v>
      </c>
      <c r="C26" s="20">
        <v>2.52</v>
      </c>
      <c r="D26" s="20">
        <v>2</v>
      </c>
      <c r="E26" s="21">
        <f t="shared" si="0"/>
        <v>12.929000000000002</v>
      </c>
      <c r="F26" s="20">
        <v>3</v>
      </c>
      <c r="G26" s="21">
        <f t="shared" si="1"/>
        <v>432.8791</v>
      </c>
      <c r="H26" s="20">
        <v>450</v>
      </c>
      <c r="I26" s="21">
        <f t="shared" si="2"/>
        <v>391.304347826087</v>
      </c>
      <c r="J26" s="20">
        <v>33.2</v>
      </c>
      <c r="K26" s="21">
        <f t="shared" si="3"/>
        <v>18.813333333333336</v>
      </c>
      <c r="L26" s="21">
        <f t="shared" si="11"/>
        <v>0.4190024918337572</v>
      </c>
      <c r="M26" s="21">
        <f t="shared" si="12"/>
        <v>2.3554480472048764</v>
      </c>
      <c r="N26" s="20">
        <v>40</v>
      </c>
      <c r="O26" s="21">
        <f t="shared" si="6"/>
        <v>56.49291281351479</v>
      </c>
      <c r="P26" s="20">
        <v>5</v>
      </c>
      <c r="Q26" s="21">
        <f t="shared" si="7"/>
        <v>61.49291281351479</v>
      </c>
      <c r="R26" s="20">
        <v>70</v>
      </c>
      <c r="S26" s="33" t="str">
        <f t="shared" si="8"/>
        <v>Verificata</v>
      </c>
      <c r="U26" s="30">
        <v>432.8791</v>
      </c>
    </row>
    <row r="27" spans="1:21" ht="15" customHeight="1">
      <c r="A27" s="28" t="s">
        <v>53</v>
      </c>
      <c r="B27" s="20">
        <v>4.73</v>
      </c>
      <c r="C27" s="20">
        <v>2.52</v>
      </c>
      <c r="D27" s="20">
        <v>2</v>
      </c>
      <c r="E27" s="21">
        <f t="shared" si="0"/>
        <v>12.929000000000002</v>
      </c>
      <c r="F27" s="20">
        <v>3</v>
      </c>
      <c r="G27" s="21">
        <f t="shared" si="1"/>
        <v>-488.4805</v>
      </c>
      <c r="H27" s="20">
        <v>450</v>
      </c>
      <c r="I27" s="21">
        <f t="shared" si="2"/>
        <v>391.304347826087</v>
      </c>
      <c r="J27" s="20">
        <v>33.2</v>
      </c>
      <c r="K27" s="21">
        <f t="shared" si="3"/>
        <v>18.813333333333336</v>
      </c>
      <c r="L27" s="21">
        <f t="shared" si="11"/>
        <v>0.4190024918337572</v>
      </c>
      <c r="M27" s="21">
        <f t="shared" si="12"/>
        <v>2.3554480472048764</v>
      </c>
      <c r="N27" s="20">
        <v>40</v>
      </c>
      <c r="O27" s="21">
        <f t="shared" si="6"/>
        <v>60.01147131451798</v>
      </c>
      <c r="P27" s="20">
        <v>5</v>
      </c>
      <c r="Q27" s="21">
        <f t="shared" si="7"/>
        <v>65.01147131451799</v>
      </c>
      <c r="R27" s="20">
        <v>70</v>
      </c>
      <c r="S27" s="33" t="str">
        <f t="shared" si="8"/>
        <v>Verificata</v>
      </c>
      <c r="U27" s="30">
        <v>-488.4805</v>
      </c>
    </row>
    <row r="28" spans="1:21" ht="15" customHeight="1">
      <c r="A28" s="28" t="s">
        <v>54</v>
      </c>
      <c r="B28" s="20">
        <v>4.73</v>
      </c>
      <c r="C28" s="20">
        <v>2.52</v>
      </c>
      <c r="D28" s="20">
        <v>2</v>
      </c>
      <c r="E28" s="21">
        <f t="shared" si="0"/>
        <v>12.929000000000002</v>
      </c>
      <c r="F28" s="20">
        <v>3</v>
      </c>
      <c r="G28" s="21">
        <f t="shared" si="1"/>
        <v>468.0789</v>
      </c>
      <c r="H28" s="20">
        <v>450</v>
      </c>
      <c r="I28" s="21">
        <f t="shared" si="2"/>
        <v>391.304347826087</v>
      </c>
      <c r="J28" s="20">
        <v>33.2</v>
      </c>
      <c r="K28" s="21">
        <f t="shared" si="3"/>
        <v>18.813333333333336</v>
      </c>
      <c r="L28" s="21">
        <f t="shared" si="11"/>
        <v>0.4190024918337572</v>
      </c>
      <c r="M28" s="21">
        <f t="shared" si="12"/>
        <v>2.3554480472048764</v>
      </c>
      <c r="N28" s="20">
        <v>40</v>
      </c>
      <c r="O28" s="21">
        <f t="shared" si="6"/>
        <v>58.74490300883923</v>
      </c>
      <c r="P28" s="20">
        <v>5</v>
      </c>
      <c r="Q28" s="21">
        <f t="shared" si="7"/>
        <v>63.74490300883923</v>
      </c>
      <c r="R28" s="20">
        <v>70</v>
      </c>
      <c r="S28" s="33" t="str">
        <f t="shared" si="8"/>
        <v>Verificata</v>
      </c>
      <c r="U28" s="30">
        <v>468.0789</v>
      </c>
    </row>
    <row r="29" spans="1:21" ht="15" customHeight="1">
      <c r="A29" s="28" t="s">
        <v>54</v>
      </c>
      <c r="B29" s="20">
        <v>4.73</v>
      </c>
      <c r="C29" s="20">
        <v>2.52</v>
      </c>
      <c r="D29" s="20">
        <v>2</v>
      </c>
      <c r="E29" s="21">
        <f t="shared" si="0"/>
        <v>12.929000000000002</v>
      </c>
      <c r="F29" s="20">
        <v>3</v>
      </c>
      <c r="G29" s="21">
        <f t="shared" si="1"/>
        <v>-247.7367</v>
      </c>
      <c r="H29" s="20">
        <v>450</v>
      </c>
      <c r="I29" s="21">
        <f t="shared" si="2"/>
        <v>391.304347826087</v>
      </c>
      <c r="J29" s="20">
        <v>33.2</v>
      </c>
      <c r="K29" s="21">
        <f t="shared" si="3"/>
        <v>18.813333333333336</v>
      </c>
      <c r="L29" s="21">
        <f t="shared" si="11"/>
        <v>0.4190024918337572</v>
      </c>
      <c r="M29" s="21">
        <f t="shared" si="12"/>
        <v>2.3554480472048764</v>
      </c>
      <c r="N29" s="20">
        <v>40</v>
      </c>
      <c r="O29" s="21">
        <f t="shared" si="6"/>
        <v>42.73717714434249</v>
      </c>
      <c r="P29" s="20">
        <v>5</v>
      </c>
      <c r="Q29" s="21">
        <f t="shared" si="7"/>
        <v>47.73717714434249</v>
      </c>
      <c r="R29" s="20">
        <v>70</v>
      </c>
      <c r="S29" s="33" t="str">
        <f t="shared" si="8"/>
        <v>Verificata</v>
      </c>
      <c r="U29" s="30">
        <v>-247.7367</v>
      </c>
    </row>
    <row r="30" spans="1:21" ht="15" customHeight="1">
      <c r="A30" s="28" t="s">
        <v>55</v>
      </c>
      <c r="B30" s="20">
        <v>4.73</v>
      </c>
      <c r="C30" s="20">
        <v>2.52</v>
      </c>
      <c r="D30" s="20">
        <v>2</v>
      </c>
      <c r="E30" s="21">
        <f t="shared" si="0"/>
        <v>12.929000000000002</v>
      </c>
      <c r="F30" s="20">
        <v>3</v>
      </c>
      <c r="G30" s="21">
        <f t="shared" si="1"/>
        <v>-2.3313</v>
      </c>
      <c r="H30" s="20">
        <v>450</v>
      </c>
      <c r="I30" s="21">
        <f t="shared" si="2"/>
        <v>391.304347826087</v>
      </c>
      <c r="J30" s="20">
        <v>33.2</v>
      </c>
      <c r="K30" s="21">
        <f t="shared" si="3"/>
        <v>18.813333333333336</v>
      </c>
      <c r="L30" s="21">
        <f t="shared" si="11"/>
        <v>0.4190024918337572</v>
      </c>
      <c r="M30" s="21">
        <f t="shared" si="12"/>
        <v>2.3554480472048764</v>
      </c>
      <c r="N30" s="20">
        <v>40</v>
      </c>
      <c r="O30" s="21">
        <f t="shared" si="6"/>
        <v>4.145813302259277</v>
      </c>
      <c r="P30" s="20">
        <v>5</v>
      </c>
      <c r="Q30" s="21">
        <f t="shared" si="7"/>
        <v>9.145813302259278</v>
      </c>
      <c r="R30" s="20">
        <v>70</v>
      </c>
      <c r="S30" s="33" t="str">
        <f t="shared" si="8"/>
        <v>Verificata</v>
      </c>
      <c r="U30" s="30">
        <v>-2.3313</v>
      </c>
    </row>
    <row r="31" spans="1:21" ht="15" customHeight="1">
      <c r="A31" s="28" t="s">
        <v>55</v>
      </c>
      <c r="B31" s="20">
        <v>4.73</v>
      </c>
      <c r="C31" s="20">
        <v>2.52</v>
      </c>
      <c r="D31" s="20">
        <v>2</v>
      </c>
      <c r="E31" s="21">
        <f t="shared" si="0"/>
        <v>12.929000000000002</v>
      </c>
      <c r="F31" s="20">
        <v>3</v>
      </c>
      <c r="G31" s="21">
        <f t="shared" si="1"/>
        <v>-2.3313</v>
      </c>
      <c r="H31" s="20">
        <v>450</v>
      </c>
      <c r="I31" s="21">
        <f t="shared" si="2"/>
        <v>391.304347826087</v>
      </c>
      <c r="J31" s="20">
        <v>33.2</v>
      </c>
      <c r="K31" s="21">
        <f t="shared" si="3"/>
        <v>18.813333333333336</v>
      </c>
      <c r="L31" s="21">
        <f t="shared" si="11"/>
        <v>0.4190024918337572</v>
      </c>
      <c r="M31" s="21">
        <f t="shared" si="12"/>
        <v>2.3554480472048764</v>
      </c>
      <c r="N31" s="20">
        <v>40</v>
      </c>
      <c r="O31" s="21">
        <f t="shared" si="6"/>
        <v>4.145813302259277</v>
      </c>
      <c r="P31" s="20">
        <v>5</v>
      </c>
      <c r="Q31" s="21">
        <f t="shared" si="7"/>
        <v>9.145813302259278</v>
      </c>
      <c r="R31" s="20">
        <v>70</v>
      </c>
      <c r="S31" s="33" t="str">
        <f t="shared" si="8"/>
        <v>Verificata</v>
      </c>
      <c r="U31" s="30">
        <v>-2.3313</v>
      </c>
    </row>
    <row r="32" spans="1:21" ht="15" customHeight="1">
      <c r="A32" s="28" t="s">
        <v>56</v>
      </c>
      <c r="B32" s="20">
        <v>4.73</v>
      </c>
      <c r="C32" s="20">
        <v>2.52</v>
      </c>
      <c r="D32" s="20">
        <v>2</v>
      </c>
      <c r="E32" s="21">
        <f t="shared" si="0"/>
        <v>12.929000000000002</v>
      </c>
      <c r="F32" s="20">
        <v>3</v>
      </c>
      <c r="G32" s="21">
        <f t="shared" si="1"/>
        <v>-0.2458</v>
      </c>
      <c r="H32" s="20">
        <v>450</v>
      </c>
      <c r="I32" s="21">
        <f t="shared" si="2"/>
        <v>391.304347826087</v>
      </c>
      <c r="J32" s="20">
        <v>33.2</v>
      </c>
      <c r="K32" s="21">
        <f t="shared" si="3"/>
        <v>18.813333333333336</v>
      </c>
      <c r="L32" s="21">
        <f t="shared" si="11"/>
        <v>0.4190024918337572</v>
      </c>
      <c r="M32" s="21">
        <f t="shared" si="12"/>
        <v>2.3554480472048764</v>
      </c>
      <c r="N32" s="20">
        <v>40</v>
      </c>
      <c r="O32" s="21">
        <f t="shared" si="6"/>
        <v>1.3461752391927198</v>
      </c>
      <c r="P32" s="20">
        <v>5</v>
      </c>
      <c r="Q32" s="21">
        <f t="shared" si="7"/>
        <v>6.3461752391927195</v>
      </c>
      <c r="R32" s="20">
        <v>70</v>
      </c>
      <c r="S32" s="33" t="str">
        <f t="shared" si="8"/>
        <v>Verificata</v>
      </c>
      <c r="U32" s="30">
        <v>-0.2458</v>
      </c>
    </row>
    <row r="33" spans="1:21" ht="15" customHeight="1">
      <c r="A33" s="28" t="s">
        <v>56</v>
      </c>
      <c r="B33" s="20">
        <v>4.73</v>
      </c>
      <c r="C33" s="20">
        <v>2.52</v>
      </c>
      <c r="D33" s="20">
        <v>2</v>
      </c>
      <c r="E33" s="21">
        <f t="shared" si="0"/>
        <v>12.929000000000002</v>
      </c>
      <c r="F33" s="20">
        <v>3</v>
      </c>
      <c r="G33" s="21">
        <f t="shared" si="1"/>
        <v>-0.2458</v>
      </c>
      <c r="H33" s="20">
        <v>450</v>
      </c>
      <c r="I33" s="21">
        <f t="shared" si="2"/>
        <v>391.304347826087</v>
      </c>
      <c r="J33" s="20">
        <v>33.2</v>
      </c>
      <c r="K33" s="21">
        <f t="shared" si="3"/>
        <v>18.813333333333336</v>
      </c>
      <c r="L33" s="21">
        <f t="shared" si="11"/>
        <v>0.4190024918337572</v>
      </c>
      <c r="M33" s="21">
        <f t="shared" si="12"/>
        <v>2.3554480472048764</v>
      </c>
      <c r="N33" s="20">
        <v>40</v>
      </c>
      <c r="O33" s="21">
        <f t="shared" si="6"/>
        <v>1.3461752391927198</v>
      </c>
      <c r="P33" s="20">
        <v>5</v>
      </c>
      <c r="Q33" s="21">
        <f t="shared" si="7"/>
        <v>6.3461752391927195</v>
      </c>
      <c r="R33" s="20">
        <v>70</v>
      </c>
      <c r="S33" s="33" t="str">
        <f t="shared" si="8"/>
        <v>Verificata</v>
      </c>
      <c r="U33" s="30">
        <v>-0.2458</v>
      </c>
    </row>
    <row r="34" spans="1:21" ht="15" customHeight="1">
      <c r="A34" s="28" t="s">
        <v>57</v>
      </c>
      <c r="B34" s="20">
        <v>4.73</v>
      </c>
      <c r="C34" s="20">
        <v>2.52</v>
      </c>
      <c r="D34" s="20">
        <v>2</v>
      </c>
      <c r="E34" s="21">
        <f t="shared" si="0"/>
        <v>12.929000000000002</v>
      </c>
      <c r="F34" s="20">
        <v>3</v>
      </c>
      <c r="G34" s="21">
        <f t="shared" si="1"/>
        <v>-0.0258</v>
      </c>
      <c r="H34" s="20">
        <v>450</v>
      </c>
      <c r="I34" s="21">
        <f t="shared" si="2"/>
        <v>391.304347826087</v>
      </c>
      <c r="J34" s="20">
        <v>33.2</v>
      </c>
      <c r="K34" s="21">
        <f t="shared" si="3"/>
        <v>18.813333333333336</v>
      </c>
      <c r="L34" s="21">
        <f t="shared" si="11"/>
        <v>0.4190024918337572</v>
      </c>
      <c r="M34" s="21">
        <f t="shared" si="12"/>
        <v>2.3554480472048764</v>
      </c>
      <c r="N34" s="20">
        <v>40</v>
      </c>
      <c r="O34" s="21">
        <f t="shared" si="6"/>
        <v>0.43613456964103614</v>
      </c>
      <c r="P34" s="20">
        <v>5</v>
      </c>
      <c r="Q34" s="21">
        <f t="shared" si="7"/>
        <v>5.436134569641036</v>
      </c>
      <c r="R34" s="20">
        <v>70</v>
      </c>
      <c r="S34" s="33" t="str">
        <f t="shared" si="8"/>
        <v>Verificata</v>
      </c>
      <c r="U34" s="30">
        <v>-0.0258</v>
      </c>
    </row>
    <row r="35" spans="1:21" ht="15" customHeight="1">
      <c r="A35" s="28" t="s">
        <v>57</v>
      </c>
      <c r="B35" s="20">
        <v>4.73</v>
      </c>
      <c r="C35" s="20">
        <v>2.52</v>
      </c>
      <c r="D35" s="20">
        <v>2</v>
      </c>
      <c r="E35" s="21">
        <f t="shared" si="0"/>
        <v>12.929000000000002</v>
      </c>
      <c r="F35" s="20">
        <v>3</v>
      </c>
      <c r="G35" s="21">
        <f t="shared" si="1"/>
        <v>-0.0258</v>
      </c>
      <c r="H35" s="20">
        <v>450</v>
      </c>
      <c r="I35" s="21">
        <f t="shared" si="2"/>
        <v>391.304347826087</v>
      </c>
      <c r="J35" s="20">
        <v>33.2</v>
      </c>
      <c r="K35" s="21">
        <f t="shared" si="3"/>
        <v>18.813333333333336</v>
      </c>
      <c r="L35" s="21">
        <f t="shared" si="11"/>
        <v>0.4190024918337572</v>
      </c>
      <c r="M35" s="21">
        <f t="shared" si="12"/>
        <v>2.3554480472048764</v>
      </c>
      <c r="N35" s="20">
        <v>40</v>
      </c>
      <c r="O35" s="21">
        <f t="shared" si="6"/>
        <v>0.43613456964103614</v>
      </c>
      <c r="P35" s="20">
        <v>5</v>
      </c>
      <c r="Q35" s="21">
        <f t="shared" si="7"/>
        <v>5.436134569641036</v>
      </c>
      <c r="R35" s="20">
        <v>70</v>
      </c>
      <c r="S35" s="33" t="str">
        <f t="shared" si="8"/>
        <v>Verificata</v>
      </c>
      <c r="U35" s="30">
        <v>-0.0258</v>
      </c>
    </row>
    <row r="36" spans="1:21" ht="15" customHeight="1">
      <c r="A36" s="28" t="s">
        <v>58</v>
      </c>
      <c r="B36" s="20">
        <v>4.73</v>
      </c>
      <c r="C36" s="20">
        <v>2.52</v>
      </c>
      <c r="D36" s="20">
        <v>2</v>
      </c>
      <c r="E36" s="21">
        <f t="shared" si="0"/>
        <v>12.929000000000002</v>
      </c>
      <c r="F36" s="20">
        <v>3</v>
      </c>
      <c r="G36" s="21">
        <f t="shared" si="1"/>
        <v>-0.0026</v>
      </c>
      <c r="H36" s="20">
        <v>450</v>
      </c>
      <c r="I36" s="21">
        <f t="shared" si="2"/>
        <v>391.304347826087</v>
      </c>
      <c r="J36" s="20">
        <v>33.2</v>
      </c>
      <c r="K36" s="21">
        <f t="shared" si="3"/>
        <v>18.813333333333336</v>
      </c>
      <c r="L36" s="21">
        <f t="shared" si="11"/>
        <v>0.4190024918337572</v>
      </c>
      <c r="M36" s="21">
        <f t="shared" si="12"/>
        <v>2.3554480472048764</v>
      </c>
      <c r="N36" s="20">
        <v>40</v>
      </c>
      <c r="O36" s="21">
        <f t="shared" si="6"/>
        <v>0.13845139400833015</v>
      </c>
      <c r="P36" s="20">
        <v>5</v>
      </c>
      <c r="Q36" s="21">
        <f t="shared" si="7"/>
        <v>5.13845139400833</v>
      </c>
      <c r="R36" s="20">
        <v>70</v>
      </c>
      <c r="S36" s="33" t="str">
        <f t="shared" si="8"/>
        <v>Verificata</v>
      </c>
      <c r="U36" s="30">
        <v>-0.0026</v>
      </c>
    </row>
    <row r="37" spans="1:21" ht="15" customHeight="1">
      <c r="A37" s="28" t="s">
        <v>58</v>
      </c>
      <c r="B37" s="20">
        <v>4.73</v>
      </c>
      <c r="C37" s="20">
        <v>2.52</v>
      </c>
      <c r="D37" s="20">
        <v>2</v>
      </c>
      <c r="E37" s="21">
        <f t="shared" si="0"/>
        <v>12.929000000000002</v>
      </c>
      <c r="F37" s="20">
        <v>3</v>
      </c>
      <c r="G37" s="21">
        <f t="shared" si="1"/>
        <v>-0.0026</v>
      </c>
      <c r="H37" s="20">
        <v>450</v>
      </c>
      <c r="I37" s="21">
        <f t="shared" si="2"/>
        <v>391.304347826087</v>
      </c>
      <c r="J37" s="20">
        <v>33.2</v>
      </c>
      <c r="K37" s="21">
        <f t="shared" si="3"/>
        <v>18.813333333333336</v>
      </c>
      <c r="L37" s="21">
        <f t="shared" si="11"/>
        <v>0.4190024918337572</v>
      </c>
      <c r="M37" s="21">
        <f t="shared" si="12"/>
        <v>2.3554480472048764</v>
      </c>
      <c r="N37" s="20">
        <v>40</v>
      </c>
      <c r="O37" s="21">
        <f t="shared" si="6"/>
        <v>0.13845139400833015</v>
      </c>
      <c r="P37" s="20">
        <v>5</v>
      </c>
      <c r="Q37" s="21">
        <f t="shared" si="7"/>
        <v>5.13845139400833</v>
      </c>
      <c r="R37" s="20">
        <v>70</v>
      </c>
      <c r="S37" s="33" t="str">
        <f t="shared" si="8"/>
        <v>Verificata</v>
      </c>
      <c r="U37" s="30">
        <v>-0.0026</v>
      </c>
    </row>
    <row r="38" spans="1:21" ht="15" customHeight="1">
      <c r="A38" s="28" t="s">
        <v>59</v>
      </c>
      <c r="B38" s="20">
        <v>4.73</v>
      </c>
      <c r="C38" s="20">
        <v>2.52</v>
      </c>
      <c r="D38" s="20">
        <v>2</v>
      </c>
      <c r="E38" s="21">
        <f t="shared" si="0"/>
        <v>12.929000000000002</v>
      </c>
      <c r="F38" s="20">
        <v>3</v>
      </c>
      <c r="G38" s="21">
        <f t="shared" si="1"/>
        <v>-0.000275</v>
      </c>
      <c r="H38" s="20">
        <v>450</v>
      </c>
      <c r="I38" s="21">
        <f t="shared" si="2"/>
        <v>391.304347826087</v>
      </c>
      <c r="J38" s="20">
        <v>33.2</v>
      </c>
      <c r="K38" s="21">
        <f t="shared" si="3"/>
        <v>18.813333333333336</v>
      </c>
      <c r="L38" s="21">
        <f t="shared" si="11"/>
        <v>0.4190024918337572</v>
      </c>
      <c r="M38" s="21">
        <f t="shared" si="12"/>
        <v>2.3554480472048764</v>
      </c>
      <c r="N38" s="20">
        <v>40</v>
      </c>
      <c r="O38" s="21">
        <f t="shared" si="6"/>
        <v>0.04502741403550182</v>
      </c>
      <c r="P38" s="20">
        <v>5</v>
      </c>
      <c r="Q38" s="21">
        <f t="shared" si="7"/>
        <v>5.045027414035502</v>
      </c>
      <c r="R38" s="20">
        <v>70</v>
      </c>
      <c r="S38" s="33" t="str">
        <f t="shared" si="8"/>
        <v>Verificata</v>
      </c>
      <c r="U38" s="30">
        <v>-0.000275</v>
      </c>
    </row>
    <row r="39" spans="1:21" ht="15" customHeight="1">
      <c r="A39" s="28" t="s">
        <v>59</v>
      </c>
      <c r="B39" s="20">
        <v>4.73</v>
      </c>
      <c r="C39" s="20">
        <v>2.52</v>
      </c>
      <c r="D39" s="20">
        <v>2</v>
      </c>
      <c r="E39" s="21">
        <f t="shared" si="0"/>
        <v>12.929000000000002</v>
      </c>
      <c r="F39" s="20">
        <v>3</v>
      </c>
      <c r="G39" s="21">
        <f t="shared" si="1"/>
        <v>-0.000275</v>
      </c>
      <c r="H39" s="20">
        <v>450</v>
      </c>
      <c r="I39" s="21">
        <f t="shared" si="2"/>
        <v>391.304347826087</v>
      </c>
      <c r="J39" s="20">
        <v>33.2</v>
      </c>
      <c r="K39" s="21">
        <f t="shared" si="3"/>
        <v>18.813333333333336</v>
      </c>
      <c r="L39" s="21">
        <f t="shared" si="11"/>
        <v>0.4190024918337572</v>
      </c>
      <c r="M39" s="21">
        <f t="shared" si="12"/>
        <v>2.3554480472048764</v>
      </c>
      <c r="N39" s="20">
        <v>40</v>
      </c>
      <c r="O39" s="21">
        <f t="shared" si="6"/>
        <v>0.04502741403550182</v>
      </c>
      <c r="P39" s="20">
        <v>5</v>
      </c>
      <c r="Q39" s="21">
        <f t="shared" si="7"/>
        <v>5.045027414035502</v>
      </c>
      <c r="R39" s="20">
        <v>70</v>
      </c>
      <c r="S39" s="33" t="str">
        <f t="shared" si="8"/>
        <v>Verificata</v>
      </c>
      <c r="U39" s="30">
        <v>-0.000275</v>
      </c>
    </row>
    <row r="40" spans="1:21" ht="15" customHeight="1">
      <c r="A40" s="28" t="s">
        <v>60</v>
      </c>
      <c r="B40" s="20">
        <v>4.73</v>
      </c>
      <c r="C40" s="20">
        <v>2.52</v>
      </c>
      <c r="D40" s="20">
        <v>2</v>
      </c>
      <c r="E40" s="21">
        <f t="shared" si="0"/>
        <v>12.929000000000002</v>
      </c>
      <c r="F40" s="20">
        <v>3</v>
      </c>
      <c r="G40" s="21">
        <f t="shared" si="1"/>
        <v>-560.9037</v>
      </c>
      <c r="H40" s="20">
        <v>450</v>
      </c>
      <c r="I40" s="21">
        <f t="shared" si="2"/>
        <v>391.304347826087</v>
      </c>
      <c r="J40" s="20">
        <v>33.2</v>
      </c>
      <c r="K40" s="21">
        <f t="shared" si="3"/>
        <v>18.813333333333336</v>
      </c>
      <c r="L40" s="21">
        <f t="shared" si="11"/>
        <v>0.4190024918337572</v>
      </c>
      <c r="M40" s="21">
        <f t="shared" si="12"/>
        <v>2.3554480472048764</v>
      </c>
      <c r="N40" s="20">
        <v>40</v>
      </c>
      <c r="O40" s="21">
        <f t="shared" si="6"/>
        <v>64.30649086680356</v>
      </c>
      <c r="P40" s="20">
        <v>5</v>
      </c>
      <c r="Q40" s="21">
        <f t="shared" si="7"/>
        <v>69.30649086680356</v>
      </c>
      <c r="R40" s="20">
        <v>70</v>
      </c>
      <c r="S40" s="33" t="str">
        <f t="shared" si="8"/>
        <v>Verificata</v>
      </c>
      <c r="U40" s="30">
        <v>-560.9037</v>
      </c>
    </row>
    <row r="41" spans="1:21" ht="15" customHeight="1">
      <c r="A41" s="28" t="s">
        <v>60</v>
      </c>
      <c r="B41" s="20">
        <v>4.73</v>
      </c>
      <c r="C41" s="20">
        <v>2.52</v>
      </c>
      <c r="D41" s="20">
        <v>2</v>
      </c>
      <c r="E41" s="21">
        <f t="shared" si="0"/>
        <v>12.929000000000002</v>
      </c>
      <c r="F41" s="20">
        <v>3</v>
      </c>
      <c r="G41" s="21">
        <f t="shared" si="1"/>
        <v>500.0807</v>
      </c>
      <c r="H41" s="20">
        <v>450</v>
      </c>
      <c r="I41" s="21">
        <f t="shared" si="2"/>
        <v>391.304347826087</v>
      </c>
      <c r="J41" s="20">
        <v>33.2</v>
      </c>
      <c r="K41" s="21">
        <f t="shared" si="3"/>
        <v>18.813333333333336</v>
      </c>
      <c r="L41" s="21">
        <f t="shared" si="11"/>
        <v>0.4190024918337572</v>
      </c>
      <c r="M41" s="21">
        <f t="shared" si="12"/>
        <v>2.3554480472048764</v>
      </c>
      <c r="N41" s="20">
        <v>40</v>
      </c>
      <c r="O41" s="21">
        <f t="shared" si="6"/>
        <v>60.71985219861761</v>
      </c>
      <c r="P41" s="20">
        <v>5</v>
      </c>
      <c r="Q41" s="21">
        <f t="shared" si="7"/>
        <v>65.71985219861762</v>
      </c>
      <c r="R41" s="20">
        <v>70</v>
      </c>
      <c r="S41" s="33" t="str">
        <f t="shared" si="8"/>
        <v>Verificata</v>
      </c>
      <c r="U41" s="30">
        <v>500.0807</v>
      </c>
    </row>
    <row r="42" spans="1:21" ht="15" customHeight="1">
      <c r="A42" s="28" t="s">
        <v>61</v>
      </c>
      <c r="B42" s="20">
        <v>4.73</v>
      </c>
      <c r="C42" s="20">
        <v>2.52</v>
      </c>
      <c r="D42" s="20">
        <v>2</v>
      </c>
      <c r="E42" s="21">
        <f t="shared" si="0"/>
        <v>12.929000000000002</v>
      </c>
      <c r="F42" s="20">
        <v>3</v>
      </c>
      <c r="G42" s="21">
        <f t="shared" si="1"/>
        <v>-408.6241</v>
      </c>
      <c r="H42" s="20">
        <v>450</v>
      </c>
      <c r="I42" s="21">
        <f t="shared" si="2"/>
        <v>391.304347826087</v>
      </c>
      <c r="J42" s="20">
        <v>33.2</v>
      </c>
      <c r="K42" s="21">
        <f t="shared" si="3"/>
        <v>18.813333333333336</v>
      </c>
      <c r="L42" s="21">
        <f t="shared" si="11"/>
        <v>0.4190024918337572</v>
      </c>
      <c r="M42" s="21">
        <f t="shared" si="12"/>
        <v>2.3554480472048764</v>
      </c>
      <c r="N42" s="20">
        <v>40</v>
      </c>
      <c r="O42" s="21">
        <f t="shared" si="6"/>
        <v>54.88739854699513</v>
      </c>
      <c r="P42" s="20">
        <v>5</v>
      </c>
      <c r="Q42" s="21">
        <f t="shared" si="7"/>
        <v>59.88739854699513</v>
      </c>
      <c r="R42" s="20">
        <v>70</v>
      </c>
      <c r="S42" s="33" t="str">
        <f t="shared" si="8"/>
        <v>Verificata</v>
      </c>
      <c r="U42" s="30">
        <v>-408.6241</v>
      </c>
    </row>
    <row r="43" spans="1:21" ht="15" customHeight="1">
      <c r="A43" s="28" t="s">
        <v>61</v>
      </c>
      <c r="B43" s="20">
        <v>4.73</v>
      </c>
      <c r="C43" s="20">
        <v>2.52</v>
      </c>
      <c r="D43" s="20">
        <v>2</v>
      </c>
      <c r="E43" s="21">
        <f t="shared" si="0"/>
        <v>12.929000000000002</v>
      </c>
      <c r="F43" s="20">
        <v>3</v>
      </c>
      <c r="G43" s="21">
        <f t="shared" si="1"/>
        <v>411.5163</v>
      </c>
      <c r="H43" s="20">
        <v>450</v>
      </c>
      <c r="I43" s="21">
        <f t="shared" si="2"/>
        <v>391.304347826087</v>
      </c>
      <c r="J43" s="20">
        <v>33.2</v>
      </c>
      <c r="K43" s="21">
        <f t="shared" si="3"/>
        <v>18.813333333333336</v>
      </c>
      <c r="L43" s="21">
        <f t="shared" si="11"/>
        <v>0.4190024918337572</v>
      </c>
      <c r="M43" s="21">
        <f t="shared" si="12"/>
        <v>2.3554480472048764</v>
      </c>
      <c r="N43" s="20">
        <v>40</v>
      </c>
      <c r="O43" s="21">
        <f t="shared" si="6"/>
        <v>55.0812997729975</v>
      </c>
      <c r="P43" s="20">
        <v>5</v>
      </c>
      <c r="Q43" s="21">
        <f t="shared" si="7"/>
        <v>60.0812997729975</v>
      </c>
      <c r="R43" s="20">
        <v>70</v>
      </c>
      <c r="S43" s="33" t="str">
        <f t="shared" si="8"/>
        <v>Verificata</v>
      </c>
      <c r="U43" s="30">
        <v>411.5163</v>
      </c>
    </row>
    <row r="44" spans="1:21" ht="15" customHeight="1">
      <c r="A44" s="28" t="s">
        <v>62</v>
      </c>
      <c r="B44" s="20">
        <v>4.73</v>
      </c>
      <c r="C44" s="20">
        <v>2.52</v>
      </c>
      <c r="D44" s="20">
        <v>2</v>
      </c>
      <c r="E44" s="21">
        <f t="shared" si="0"/>
        <v>12.929000000000002</v>
      </c>
      <c r="F44" s="20">
        <v>3</v>
      </c>
      <c r="G44" s="21">
        <f t="shared" si="1"/>
        <v>-358.1796</v>
      </c>
      <c r="H44" s="20">
        <v>450</v>
      </c>
      <c r="I44" s="21">
        <f t="shared" si="2"/>
        <v>391.304347826087</v>
      </c>
      <c r="J44" s="20">
        <v>33.2</v>
      </c>
      <c r="K44" s="21">
        <f t="shared" si="3"/>
        <v>18.813333333333336</v>
      </c>
      <c r="L44" s="21">
        <f t="shared" si="11"/>
        <v>0.4190024918337572</v>
      </c>
      <c r="M44" s="21">
        <f t="shared" si="12"/>
        <v>2.3554480472048764</v>
      </c>
      <c r="N44" s="20">
        <v>40</v>
      </c>
      <c r="O44" s="21">
        <f t="shared" si="6"/>
        <v>51.38792509483199</v>
      </c>
      <c r="P44" s="20">
        <v>5</v>
      </c>
      <c r="Q44" s="21">
        <f t="shared" si="7"/>
        <v>56.38792509483199</v>
      </c>
      <c r="R44" s="20">
        <v>70</v>
      </c>
      <c r="S44" s="33" t="str">
        <f t="shared" si="8"/>
        <v>Verificata</v>
      </c>
      <c r="U44" s="30">
        <v>-358.1796</v>
      </c>
    </row>
    <row r="45" spans="1:21" ht="15" customHeight="1">
      <c r="A45" s="28" t="s">
        <v>62</v>
      </c>
      <c r="B45" s="20">
        <v>4.73</v>
      </c>
      <c r="C45" s="20">
        <v>2.52</v>
      </c>
      <c r="D45" s="20">
        <v>2</v>
      </c>
      <c r="E45" s="21">
        <f t="shared" si="0"/>
        <v>12.929000000000002</v>
      </c>
      <c r="F45" s="20">
        <v>3</v>
      </c>
      <c r="G45" s="21">
        <f t="shared" si="1"/>
        <v>344.5787</v>
      </c>
      <c r="H45" s="20">
        <v>450</v>
      </c>
      <c r="I45" s="21">
        <f t="shared" si="2"/>
        <v>391.304347826087</v>
      </c>
      <c r="J45" s="20">
        <v>33.2</v>
      </c>
      <c r="K45" s="21">
        <f t="shared" si="3"/>
        <v>18.813333333333336</v>
      </c>
      <c r="L45" s="21">
        <f t="shared" si="11"/>
        <v>0.4190024918337572</v>
      </c>
      <c r="M45" s="21">
        <f t="shared" si="12"/>
        <v>2.3554480472048764</v>
      </c>
      <c r="N45" s="20">
        <v>40</v>
      </c>
      <c r="O45" s="21">
        <f t="shared" si="6"/>
        <v>50.40282433664176</v>
      </c>
      <c r="P45" s="20">
        <v>5</v>
      </c>
      <c r="Q45" s="21">
        <f t="shared" si="7"/>
        <v>55.40282433664176</v>
      </c>
      <c r="R45" s="20">
        <v>70</v>
      </c>
      <c r="S45" s="33" t="str">
        <f t="shared" si="8"/>
        <v>Verificata</v>
      </c>
      <c r="U45" s="30">
        <v>344.5787</v>
      </c>
    </row>
    <row r="46" spans="1:21" ht="15" customHeight="1">
      <c r="A46" s="28" t="s">
        <v>63</v>
      </c>
      <c r="B46" s="20">
        <v>4.73</v>
      </c>
      <c r="C46" s="20">
        <v>2.52</v>
      </c>
      <c r="D46" s="20">
        <v>2</v>
      </c>
      <c r="E46" s="21">
        <f t="shared" si="0"/>
        <v>12.929000000000002</v>
      </c>
      <c r="F46" s="20">
        <v>3</v>
      </c>
      <c r="G46" s="21">
        <f t="shared" si="1"/>
        <v>-255.3202</v>
      </c>
      <c r="H46" s="20">
        <v>450</v>
      </c>
      <c r="I46" s="21">
        <f t="shared" si="2"/>
        <v>391.304347826087</v>
      </c>
      <c r="J46" s="20">
        <v>33.2</v>
      </c>
      <c r="K46" s="21">
        <f t="shared" si="3"/>
        <v>18.813333333333336</v>
      </c>
      <c r="L46" s="21">
        <f t="shared" si="11"/>
        <v>0.4190024918337572</v>
      </c>
      <c r="M46" s="21">
        <f t="shared" si="12"/>
        <v>2.3554480472048764</v>
      </c>
      <c r="N46" s="20">
        <v>40</v>
      </c>
      <c r="O46" s="21">
        <f t="shared" si="6"/>
        <v>43.386363128315445</v>
      </c>
      <c r="P46" s="20">
        <v>5</v>
      </c>
      <c r="Q46" s="21">
        <f t="shared" si="7"/>
        <v>48.386363128315445</v>
      </c>
      <c r="R46" s="20">
        <v>70</v>
      </c>
      <c r="S46" s="33" t="str">
        <f t="shared" si="8"/>
        <v>Verificata</v>
      </c>
      <c r="U46" s="30">
        <v>-255.3202</v>
      </c>
    </row>
    <row r="47" spans="1:21" ht="15" customHeight="1">
      <c r="A47" s="28" t="s">
        <v>63</v>
      </c>
      <c r="B47" s="20">
        <v>4.73</v>
      </c>
      <c r="C47" s="20">
        <v>2.52</v>
      </c>
      <c r="D47" s="20">
        <v>2</v>
      </c>
      <c r="E47" s="21">
        <f t="shared" si="0"/>
        <v>12.929000000000002</v>
      </c>
      <c r="F47" s="20">
        <v>3</v>
      </c>
      <c r="G47" s="21">
        <f t="shared" si="1"/>
        <v>266.3993</v>
      </c>
      <c r="H47" s="20">
        <v>450</v>
      </c>
      <c r="I47" s="21">
        <f t="shared" si="2"/>
        <v>391.304347826087</v>
      </c>
      <c r="J47" s="20">
        <v>33.2</v>
      </c>
      <c r="K47" s="21">
        <f t="shared" si="3"/>
        <v>18.813333333333336</v>
      </c>
      <c r="L47" s="21">
        <f t="shared" si="11"/>
        <v>0.4190024918337572</v>
      </c>
      <c r="M47" s="21">
        <f t="shared" si="12"/>
        <v>2.3554480472048764</v>
      </c>
      <c r="N47" s="20">
        <v>40</v>
      </c>
      <c r="O47" s="21">
        <f t="shared" si="6"/>
        <v>44.317698491891186</v>
      </c>
      <c r="P47" s="20">
        <v>5</v>
      </c>
      <c r="Q47" s="21">
        <f t="shared" si="7"/>
        <v>49.317698491891186</v>
      </c>
      <c r="R47" s="20">
        <v>70</v>
      </c>
      <c r="S47" s="33" t="str">
        <f t="shared" si="8"/>
        <v>Verificata</v>
      </c>
      <c r="U47" s="30">
        <v>266.3993</v>
      </c>
    </row>
    <row r="48" spans="1:21" ht="15" customHeight="1">
      <c r="A48" s="28" t="s">
        <v>64</v>
      </c>
      <c r="B48" s="20">
        <v>4.73</v>
      </c>
      <c r="C48" s="20">
        <v>2.52</v>
      </c>
      <c r="D48" s="20">
        <v>2</v>
      </c>
      <c r="E48" s="21">
        <f t="shared" si="0"/>
        <v>12.929000000000002</v>
      </c>
      <c r="F48" s="20">
        <v>3</v>
      </c>
      <c r="G48" s="21">
        <f t="shared" si="1"/>
        <v>-161.3334</v>
      </c>
      <c r="H48" s="20">
        <v>450</v>
      </c>
      <c r="I48" s="21">
        <f t="shared" si="2"/>
        <v>391.304347826087</v>
      </c>
      <c r="J48" s="20">
        <v>33.2</v>
      </c>
      <c r="K48" s="21">
        <f t="shared" si="3"/>
        <v>18.813333333333336</v>
      </c>
      <c r="L48" s="21">
        <f t="shared" si="11"/>
        <v>0.4190024918337572</v>
      </c>
      <c r="M48" s="21">
        <f t="shared" si="12"/>
        <v>2.3554480472048764</v>
      </c>
      <c r="N48" s="20">
        <v>40</v>
      </c>
      <c r="O48" s="21">
        <f t="shared" si="6"/>
        <v>34.488380557502374</v>
      </c>
      <c r="P48" s="20">
        <v>5</v>
      </c>
      <c r="Q48" s="21">
        <f t="shared" si="7"/>
        <v>39.488380557502374</v>
      </c>
      <c r="R48" s="20">
        <v>70</v>
      </c>
      <c r="S48" s="33" t="str">
        <f t="shared" si="8"/>
        <v>Verificata</v>
      </c>
      <c r="U48" s="30">
        <v>-161.3334</v>
      </c>
    </row>
    <row r="49" spans="1:21" ht="15" customHeight="1">
      <c r="A49" s="28" t="s">
        <v>64</v>
      </c>
      <c r="B49" s="20">
        <v>4.73</v>
      </c>
      <c r="C49" s="20">
        <v>2.52</v>
      </c>
      <c r="D49" s="20">
        <v>2</v>
      </c>
      <c r="E49" s="21">
        <f t="shared" si="0"/>
        <v>12.929000000000002</v>
      </c>
      <c r="F49" s="20">
        <v>3</v>
      </c>
      <c r="G49" s="21">
        <f t="shared" si="1"/>
        <v>187.0529</v>
      </c>
      <c r="H49" s="20">
        <v>450</v>
      </c>
      <c r="I49" s="21">
        <f t="shared" si="2"/>
        <v>391.304347826087</v>
      </c>
      <c r="J49" s="20">
        <v>33.2</v>
      </c>
      <c r="K49" s="21">
        <f t="shared" si="3"/>
        <v>18.813333333333336</v>
      </c>
      <c r="L49" s="21">
        <f t="shared" si="11"/>
        <v>0.4190024918337572</v>
      </c>
      <c r="M49" s="21">
        <f t="shared" si="12"/>
        <v>2.3554480472048764</v>
      </c>
      <c r="N49" s="20">
        <v>40</v>
      </c>
      <c r="O49" s="21">
        <f t="shared" si="6"/>
        <v>37.135808340907126</v>
      </c>
      <c r="P49" s="20">
        <v>5</v>
      </c>
      <c r="Q49" s="21">
        <f t="shared" si="7"/>
        <v>42.135808340907126</v>
      </c>
      <c r="R49" s="20">
        <v>70</v>
      </c>
      <c r="S49" s="33" t="str">
        <f t="shared" si="8"/>
        <v>Verificata</v>
      </c>
      <c r="U49" s="30">
        <v>187.0529</v>
      </c>
    </row>
    <row r="50" spans="1:21" ht="15" customHeight="1">
      <c r="A50" s="28" t="s">
        <v>65</v>
      </c>
      <c r="B50" s="20">
        <v>4.73</v>
      </c>
      <c r="C50" s="20">
        <v>2.52</v>
      </c>
      <c r="D50" s="20">
        <v>2</v>
      </c>
      <c r="E50" s="21">
        <f t="shared" si="0"/>
        <v>12.929000000000002</v>
      </c>
      <c r="F50" s="20">
        <v>3</v>
      </c>
      <c r="G50" s="21">
        <f t="shared" si="1"/>
        <v>-71.1491</v>
      </c>
      <c r="H50" s="20">
        <v>450</v>
      </c>
      <c r="I50" s="21">
        <f t="shared" si="2"/>
        <v>391.304347826087</v>
      </c>
      <c r="J50" s="20">
        <v>33.2</v>
      </c>
      <c r="K50" s="21">
        <f t="shared" si="3"/>
        <v>18.813333333333336</v>
      </c>
      <c r="L50" s="21">
        <f t="shared" si="11"/>
        <v>0.4190024918337572</v>
      </c>
      <c r="M50" s="21">
        <f t="shared" si="12"/>
        <v>2.3554480472048764</v>
      </c>
      <c r="N50" s="20">
        <v>40</v>
      </c>
      <c r="O50" s="21">
        <f t="shared" si="6"/>
        <v>22.90315774389163</v>
      </c>
      <c r="P50" s="20">
        <v>5</v>
      </c>
      <c r="Q50" s="21">
        <f t="shared" si="7"/>
        <v>27.90315774389163</v>
      </c>
      <c r="R50" s="20">
        <v>70</v>
      </c>
      <c r="S50" s="33" t="str">
        <f t="shared" si="8"/>
        <v>Verificata</v>
      </c>
      <c r="U50" s="30">
        <v>-71.1491</v>
      </c>
    </row>
    <row r="51" spans="1:21" ht="15" customHeight="1">
      <c r="A51" s="28" t="s">
        <v>65</v>
      </c>
      <c r="B51" s="20">
        <v>4.73</v>
      </c>
      <c r="C51" s="20">
        <v>2.52</v>
      </c>
      <c r="D51" s="20">
        <v>2</v>
      </c>
      <c r="E51" s="21">
        <f t="shared" si="0"/>
        <v>12.929000000000002</v>
      </c>
      <c r="F51" s="20">
        <v>3</v>
      </c>
      <c r="G51" s="21">
        <f t="shared" si="1"/>
        <v>102.9913</v>
      </c>
      <c r="H51" s="20">
        <v>450</v>
      </c>
      <c r="I51" s="21">
        <f t="shared" si="2"/>
        <v>391.304347826087</v>
      </c>
      <c r="J51" s="20">
        <v>33.2</v>
      </c>
      <c r="K51" s="21">
        <f t="shared" si="3"/>
        <v>18.813333333333336</v>
      </c>
      <c r="L51" s="21">
        <f t="shared" si="11"/>
        <v>0.4190024918337572</v>
      </c>
      <c r="M51" s="21">
        <f t="shared" si="12"/>
        <v>2.3554480472048764</v>
      </c>
      <c r="N51" s="20">
        <v>40</v>
      </c>
      <c r="O51" s="21">
        <f t="shared" si="6"/>
        <v>27.55566706570511</v>
      </c>
      <c r="P51" s="20">
        <v>5</v>
      </c>
      <c r="Q51" s="21">
        <f t="shared" si="7"/>
        <v>32.55566706570511</v>
      </c>
      <c r="R51" s="20">
        <v>70</v>
      </c>
      <c r="S51" s="33" t="str">
        <f t="shared" si="8"/>
        <v>Verificata</v>
      </c>
      <c r="U51" s="30">
        <v>102.9913</v>
      </c>
    </row>
    <row r="52" spans="1:21" ht="15" customHeight="1">
      <c r="A52" s="28" t="s">
        <v>66</v>
      </c>
      <c r="B52" s="20">
        <v>4.73</v>
      </c>
      <c r="C52" s="20">
        <v>2.52</v>
      </c>
      <c r="D52" s="20">
        <v>2</v>
      </c>
      <c r="E52" s="21">
        <f t="shared" si="0"/>
        <v>12.929000000000002</v>
      </c>
      <c r="F52" s="20">
        <v>3</v>
      </c>
      <c r="G52" s="21">
        <f t="shared" si="1"/>
        <v>3.24E-05</v>
      </c>
      <c r="H52" s="20">
        <v>450</v>
      </c>
      <c r="I52" s="21">
        <f t="shared" si="2"/>
        <v>391.304347826087</v>
      </c>
      <c r="J52" s="20">
        <v>33.2</v>
      </c>
      <c r="K52" s="21">
        <f t="shared" si="3"/>
        <v>18.813333333333336</v>
      </c>
      <c r="L52" s="21">
        <f aca="true" t="shared" si="13" ref="L52:L75">K52/(K52+I52/15)</f>
        <v>0.4190024918337572</v>
      </c>
      <c r="M52" s="21">
        <f aca="true" t="shared" si="14" ref="M52:M75">(2/(L52*(1-L52/3)))^0.5</f>
        <v>2.3554480472048764</v>
      </c>
      <c r="N52" s="20">
        <v>40</v>
      </c>
      <c r="O52" s="21">
        <f t="shared" si="6"/>
        <v>0.015455503718396237</v>
      </c>
      <c r="P52" s="20">
        <v>5</v>
      </c>
      <c r="Q52" s="21">
        <f t="shared" si="7"/>
        <v>5.015455503718396</v>
      </c>
      <c r="R52" s="20">
        <v>70</v>
      </c>
      <c r="S52" s="33" t="str">
        <f t="shared" si="8"/>
        <v>Verificata</v>
      </c>
      <c r="U52" s="30">
        <v>3.24E-05</v>
      </c>
    </row>
    <row r="53" spans="1:21" ht="15" customHeight="1">
      <c r="A53" s="28" t="s">
        <v>66</v>
      </c>
      <c r="B53" s="20">
        <v>4.73</v>
      </c>
      <c r="C53" s="20">
        <v>2.52</v>
      </c>
      <c r="D53" s="20">
        <v>2</v>
      </c>
      <c r="E53" s="21">
        <f t="shared" si="0"/>
        <v>12.929000000000002</v>
      </c>
      <c r="F53" s="20">
        <v>3</v>
      </c>
      <c r="G53" s="21">
        <f t="shared" si="1"/>
        <v>3.24E-05</v>
      </c>
      <c r="H53" s="20">
        <v>450</v>
      </c>
      <c r="I53" s="21">
        <f t="shared" si="2"/>
        <v>391.304347826087</v>
      </c>
      <c r="J53" s="20">
        <v>33.2</v>
      </c>
      <c r="K53" s="21">
        <f t="shared" si="3"/>
        <v>18.813333333333336</v>
      </c>
      <c r="L53" s="21">
        <f t="shared" si="13"/>
        <v>0.4190024918337572</v>
      </c>
      <c r="M53" s="21">
        <f t="shared" si="14"/>
        <v>2.3554480472048764</v>
      </c>
      <c r="N53" s="20">
        <v>40</v>
      </c>
      <c r="O53" s="21">
        <f t="shared" si="6"/>
        <v>0.015455503718396237</v>
      </c>
      <c r="P53" s="20">
        <v>5</v>
      </c>
      <c r="Q53" s="21">
        <f t="shared" si="7"/>
        <v>5.015455503718396</v>
      </c>
      <c r="R53" s="20">
        <v>70</v>
      </c>
      <c r="S53" s="33" t="str">
        <f t="shared" si="8"/>
        <v>Verificata</v>
      </c>
      <c r="U53" s="30">
        <v>3.24E-05</v>
      </c>
    </row>
    <row r="54" spans="1:21" ht="15" customHeight="1">
      <c r="A54" s="28" t="s">
        <v>67</v>
      </c>
      <c r="B54" s="20">
        <v>4.73</v>
      </c>
      <c r="C54" s="20">
        <v>2.52</v>
      </c>
      <c r="D54" s="20">
        <v>2</v>
      </c>
      <c r="E54" s="21">
        <f t="shared" si="0"/>
        <v>12.929000000000002</v>
      </c>
      <c r="F54" s="20">
        <v>3</v>
      </c>
      <c r="G54" s="21">
        <f t="shared" si="1"/>
        <v>102.9913</v>
      </c>
      <c r="H54" s="20">
        <v>450</v>
      </c>
      <c r="I54" s="21">
        <f t="shared" si="2"/>
        <v>391.304347826087</v>
      </c>
      <c r="J54" s="20">
        <v>33.2</v>
      </c>
      <c r="K54" s="21">
        <f t="shared" si="3"/>
        <v>18.813333333333336</v>
      </c>
      <c r="L54" s="21">
        <f t="shared" si="13"/>
        <v>0.4190024918337572</v>
      </c>
      <c r="M54" s="21">
        <f t="shared" si="14"/>
        <v>2.3554480472048764</v>
      </c>
      <c r="N54" s="20">
        <v>40</v>
      </c>
      <c r="O54" s="21">
        <f t="shared" si="6"/>
        <v>27.55566706570511</v>
      </c>
      <c r="P54" s="20">
        <v>5</v>
      </c>
      <c r="Q54" s="21">
        <f t="shared" si="7"/>
        <v>32.55566706570511</v>
      </c>
      <c r="R54" s="20">
        <v>70</v>
      </c>
      <c r="S54" s="33" t="str">
        <f t="shared" si="8"/>
        <v>Verificata</v>
      </c>
      <c r="U54" s="30">
        <v>102.9913</v>
      </c>
    </row>
    <row r="55" spans="1:21" ht="15" customHeight="1">
      <c r="A55" s="28" t="s">
        <v>67</v>
      </c>
      <c r="B55" s="20">
        <v>4.73</v>
      </c>
      <c r="C55" s="20">
        <v>2.52</v>
      </c>
      <c r="D55" s="20">
        <v>2</v>
      </c>
      <c r="E55" s="21">
        <f t="shared" si="0"/>
        <v>12.929000000000002</v>
      </c>
      <c r="F55" s="20">
        <v>3</v>
      </c>
      <c r="G55" s="21">
        <f t="shared" si="1"/>
        <v>-71.1491</v>
      </c>
      <c r="H55" s="20">
        <v>450</v>
      </c>
      <c r="I55" s="21">
        <f t="shared" si="2"/>
        <v>391.304347826087</v>
      </c>
      <c r="J55" s="20">
        <v>33.2</v>
      </c>
      <c r="K55" s="21">
        <f t="shared" si="3"/>
        <v>18.813333333333336</v>
      </c>
      <c r="L55" s="21">
        <f t="shared" si="13"/>
        <v>0.4190024918337572</v>
      </c>
      <c r="M55" s="21">
        <f t="shared" si="14"/>
        <v>2.3554480472048764</v>
      </c>
      <c r="N55" s="20">
        <v>40</v>
      </c>
      <c r="O55" s="21">
        <f t="shared" si="6"/>
        <v>22.90315774389163</v>
      </c>
      <c r="P55" s="20">
        <v>5</v>
      </c>
      <c r="Q55" s="21">
        <f t="shared" si="7"/>
        <v>27.90315774389163</v>
      </c>
      <c r="R55" s="20">
        <v>70</v>
      </c>
      <c r="S55" s="33" t="str">
        <f t="shared" si="8"/>
        <v>Verificata</v>
      </c>
      <c r="U55" s="30">
        <v>-71.1491</v>
      </c>
    </row>
    <row r="56" spans="1:21" ht="15" customHeight="1">
      <c r="A56" s="28" t="s">
        <v>68</v>
      </c>
      <c r="B56" s="20">
        <v>4.73</v>
      </c>
      <c r="C56" s="20">
        <v>2.52</v>
      </c>
      <c r="D56" s="20">
        <v>2</v>
      </c>
      <c r="E56" s="21">
        <f t="shared" si="0"/>
        <v>12.929000000000002</v>
      </c>
      <c r="F56" s="20">
        <v>3</v>
      </c>
      <c r="G56" s="21">
        <f t="shared" si="1"/>
        <v>187.0529</v>
      </c>
      <c r="H56" s="20">
        <v>450</v>
      </c>
      <c r="I56" s="21">
        <f t="shared" si="2"/>
        <v>391.304347826087</v>
      </c>
      <c r="J56" s="20">
        <v>33.2</v>
      </c>
      <c r="K56" s="21">
        <f t="shared" si="3"/>
        <v>18.813333333333336</v>
      </c>
      <c r="L56" s="21">
        <f t="shared" si="13"/>
        <v>0.4190024918337572</v>
      </c>
      <c r="M56" s="21">
        <f t="shared" si="14"/>
        <v>2.3554480472048764</v>
      </c>
      <c r="N56" s="20">
        <v>40</v>
      </c>
      <c r="O56" s="21">
        <f t="shared" si="6"/>
        <v>37.135808340907126</v>
      </c>
      <c r="P56" s="20">
        <v>5</v>
      </c>
      <c r="Q56" s="21">
        <f t="shared" si="7"/>
        <v>42.135808340907126</v>
      </c>
      <c r="R56" s="20">
        <v>70</v>
      </c>
      <c r="S56" s="33" t="str">
        <f t="shared" si="8"/>
        <v>Verificata</v>
      </c>
      <c r="U56" s="30">
        <v>187.0529</v>
      </c>
    </row>
    <row r="57" spans="1:21" ht="15" customHeight="1">
      <c r="A57" s="28" t="s">
        <v>68</v>
      </c>
      <c r="B57" s="20">
        <v>4.73</v>
      </c>
      <c r="C57" s="20">
        <v>2.52</v>
      </c>
      <c r="D57" s="20">
        <v>2</v>
      </c>
      <c r="E57" s="21">
        <f t="shared" si="0"/>
        <v>12.929000000000002</v>
      </c>
      <c r="F57" s="20">
        <v>3</v>
      </c>
      <c r="G57" s="21">
        <f t="shared" si="1"/>
        <v>-161.3334</v>
      </c>
      <c r="H57" s="20">
        <v>450</v>
      </c>
      <c r="I57" s="21">
        <f t="shared" si="2"/>
        <v>391.304347826087</v>
      </c>
      <c r="J57" s="20">
        <v>33.2</v>
      </c>
      <c r="K57" s="21">
        <f t="shared" si="3"/>
        <v>18.813333333333336</v>
      </c>
      <c r="L57" s="21">
        <f t="shared" si="13"/>
        <v>0.4190024918337572</v>
      </c>
      <c r="M57" s="21">
        <f t="shared" si="14"/>
        <v>2.3554480472048764</v>
      </c>
      <c r="N57" s="20">
        <v>40</v>
      </c>
      <c r="O57" s="21">
        <f t="shared" si="6"/>
        <v>34.488380557502374</v>
      </c>
      <c r="P57" s="20">
        <v>5</v>
      </c>
      <c r="Q57" s="21">
        <f t="shared" si="7"/>
        <v>39.488380557502374</v>
      </c>
      <c r="R57" s="20">
        <v>70</v>
      </c>
      <c r="S57" s="33" t="str">
        <f t="shared" si="8"/>
        <v>Verificata</v>
      </c>
      <c r="U57" s="30">
        <v>-161.3334</v>
      </c>
    </row>
    <row r="58" spans="1:21" ht="15" customHeight="1">
      <c r="A58" s="28" t="s">
        <v>69</v>
      </c>
      <c r="B58" s="20">
        <v>4.73</v>
      </c>
      <c r="C58" s="20">
        <v>2.52</v>
      </c>
      <c r="D58" s="20">
        <v>2</v>
      </c>
      <c r="E58" s="21">
        <f t="shared" si="0"/>
        <v>12.929000000000002</v>
      </c>
      <c r="F58" s="20">
        <v>3</v>
      </c>
      <c r="G58" s="21">
        <f t="shared" si="1"/>
        <v>266.3993</v>
      </c>
      <c r="H58" s="20">
        <v>450</v>
      </c>
      <c r="I58" s="21">
        <f t="shared" si="2"/>
        <v>391.304347826087</v>
      </c>
      <c r="J58" s="20">
        <v>33.2</v>
      </c>
      <c r="K58" s="21">
        <f t="shared" si="3"/>
        <v>18.813333333333336</v>
      </c>
      <c r="L58" s="21">
        <f t="shared" si="13"/>
        <v>0.4190024918337572</v>
      </c>
      <c r="M58" s="21">
        <f t="shared" si="14"/>
        <v>2.3554480472048764</v>
      </c>
      <c r="N58" s="20">
        <v>40</v>
      </c>
      <c r="O58" s="21">
        <f t="shared" si="6"/>
        <v>44.317698491891186</v>
      </c>
      <c r="P58" s="20">
        <v>5</v>
      </c>
      <c r="Q58" s="21">
        <f t="shared" si="7"/>
        <v>49.317698491891186</v>
      </c>
      <c r="R58" s="20">
        <v>70</v>
      </c>
      <c r="S58" s="33" t="str">
        <f t="shared" si="8"/>
        <v>Verificata</v>
      </c>
      <c r="U58" s="30">
        <v>266.3993</v>
      </c>
    </row>
    <row r="59" spans="1:21" ht="15" customHeight="1">
      <c r="A59" s="28" t="s">
        <v>69</v>
      </c>
      <c r="B59" s="20">
        <v>4.73</v>
      </c>
      <c r="C59" s="20">
        <v>2.52</v>
      </c>
      <c r="D59" s="20">
        <v>2</v>
      </c>
      <c r="E59" s="21">
        <f t="shared" si="0"/>
        <v>12.929000000000002</v>
      </c>
      <c r="F59" s="20">
        <v>3</v>
      </c>
      <c r="G59" s="21">
        <f t="shared" si="1"/>
        <v>-255.3202</v>
      </c>
      <c r="H59" s="20">
        <v>450</v>
      </c>
      <c r="I59" s="21">
        <f t="shared" si="2"/>
        <v>391.304347826087</v>
      </c>
      <c r="J59" s="20">
        <v>33.2</v>
      </c>
      <c r="K59" s="21">
        <f t="shared" si="3"/>
        <v>18.813333333333336</v>
      </c>
      <c r="L59" s="21">
        <f t="shared" si="13"/>
        <v>0.4190024918337572</v>
      </c>
      <c r="M59" s="21">
        <f t="shared" si="14"/>
        <v>2.3554480472048764</v>
      </c>
      <c r="N59" s="20">
        <v>40</v>
      </c>
      <c r="O59" s="21">
        <f t="shared" si="6"/>
        <v>43.386363128315445</v>
      </c>
      <c r="P59" s="20">
        <v>5</v>
      </c>
      <c r="Q59" s="21">
        <f t="shared" si="7"/>
        <v>48.386363128315445</v>
      </c>
      <c r="R59" s="20">
        <v>70</v>
      </c>
      <c r="S59" s="33" t="str">
        <f t="shared" si="8"/>
        <v>Verificata</v>
      </c>
      <c r="U59" s="30">
        <v>-255.3202</v>
      </c>
    </row>
    <row r="60" spans="1:21" ht="15" customHeight="1">
      <c r="A60" s="28" t="s">
        <v>70</v>
      </c>
      <c r="B60" s="20">
        <v>4.73</v>
      </c>
      <c r="C60" s="20">
        <v>2.52</v>
      </c>
      <c r="D60" s="20">
        <v>2</v>
      </c>
      <c r="E60" s="21">
        <f t="shared" si="0"/>
        <v>12.929000000000002</v>
      </c>
      <c r="F60" s="20">
        <v>3</v>
      </c>
      <c r="G60" s="21">
        <f t="shared" si="1"/>
        <v>344.5787</v>
      </c>
      <c r="H60" s="20">
        <v>450</v>
      </c>
      <c r="I60" s="21">
        <f t="shared" si="2"/>
        <v>391.304347826087</v>
      </c>
      <c r="J60" s="20">
        <v>33.2</v>
      </c>
      <c r="K60" s="21">
        <f t="shared" si="3"/>
        <v>18.813333333333336</v>
      </c>
      <c r="L60" s="21">
        <f t="shared" si="13"/>
        <v>0.4190024918337572</v>
      </c>
      <c r="M60" s="21">
        <f t="shared" si="14"/>
        <v>2.3554480472048764</v>
      </c>
      <c r="N60" s="20">
        <v>40</v>
      </c>
      <c r="O60" s="21">
        <f t="shared" si="6"/>
        <v>50.40282433664176</v>
      </c>
      <c r="P60" s="20">
        <v>5</v>
      </c>
      <c r="Q60" s="21">
        <f t="shared" si="7"/>
        <v>55.40282433664176</v>
      </c>
      <c r="R60" s="20">
        <v>70</v>
      </c>
      <c r="S60" s="33" t="str">
        <f t="shared" si="8"/>
        <v>Verificata</v>
      </c>
      <c r="U60" s="30">
        <v>344.5787</v>
      </c>
    </row>
    <row r="61" spans="1:21" ht="15" customHeight="1">
      <c r="A61" s="28" t="s">
        <v>70</v>
      </c>
      <c r="B61" s="20">
        <v>4.73</v>
      </c>
      <c r="C61" s="20">
        <v>2.52</v>
      </c>
      <c r="D61" s="20">
        <v>2</v>
      </c>
      <c r="E61" s="21">
        <f t="shared" si="0"/>
        <v>12.929000000000002</v>
      </c>
      <c r="F61" s="20">
        <v>3</v>
      </c>
      <c r="G61" s="21">
        <f t="shared" si="1"/>
        <v>-358.1796</v>
      </c>
      <c r="H61" s="20">
        <v>450</v>
      </c>
      <c r="I61" s="21">
        <f t="shared" si="2"/>
        <v>391.304347826087</v>
      </c>
      <c r="J61" s="20">
        <v>33.2</v>
      </c>
      <c r="K61" s="21">
        <f t="shared" si="3"/>
        <v>18.813333333333336</v>
      </c>
      <c r="L61" s="21">
        <f t="shared" si="13"/>
        <v>0.4190024918337572</v>
      </c>
      <c r="M61" s="21">
        <f t="shared" si="14"/>
        <v>2.3554480472048764</v>
      </c>
      <c r="N61" s="20">
        <v>40</v>
      </c>
      <c r="O61" s="21">
        <f t="shared" si="6"/>
        <v>51.38792509483199</v>
      </c>
      <c r="P61" s="20">
        <v>5</v>
      </c>
      <c r="Q61" s="21">
        <f t="shared" si="7"/>
        <v>56.38792509483199</v>
      </c>
      <c r="R61" s="20">
        <v>70</v>
      </c>
      <c r="S61" s="33" t="str">
        <f t="shared" si="8"/>
        <v>Verificata</v>
      </c>
      <c r="U61" s="30">
        <v>-358.1796</v>
      </c>
    </row>
    <row r="62" spans="1:21" ht="15" customHeight="1">
      <c r="A62" s="28" t="s">
        <v>71</v>
      </c>
      <c r="B62" s="20">
        <v>4.73</v>
      </c>
      <c r="C62" s="20">
        <v>2.52</v>
      </c>
      <c r="D62" s="20">
        <v>2</v>
      </c>
      <c r="E62" s="21">
        <f t="shared" si="0"/>
        <v>12.929000000000002</v>
      </c>
      <c r="F62" s="20">
        <v>3</v>
      </c>
      <c r="G62" s="21">
        <f t="shared" si="1"/>
        <v>411.5163</v>
      </c>
      <c r="H62" s="20">
        <v>450</v>
      </c>
      <c r="I62" s="21">
        <f t="shared" si="2"/>
        <v>391.304347826087</v>
      </c>
      <c r="J62" s="20">
        <v>33.2</v>
      </c>
      <c r="K62" s="21">
        <f t="shared" si="3"/>
        <v>18.813333333333336</v>
      </c>
      <c r="L62" s="21">
        <f t="shared" si="13"/>
        <v>0.4190024918337572</v>
      </c>
      <c r="M62" s="21">
        <f t="shared" si="14"/>
        <v>2.3554480472048764</v>
      </c>
      <c r="N62" s="20">
        <v>40</v>
      </c>
      <c r="O62" s="21">
        <f t="shared" si="6"/>
        <v>55.0812997729975</v>
      </c>
      <c r="P62" s="20">
        <v>5</v>
      </c>
      <c r="Q62" s="21">
        <f t="shared" si="7"/>
        <v>60.0812997729975</v>
      </c>
      <c r="R62" s="20">
        <v>70</v>
      </c>
      <c r="S62" s="33" t="str">
        <f t="shared" si="8"/>
        <v>Verificata</v>
      </c>
      <c r="U62" s="30">
        <v>411.5163</v>
      </c>
    </row>
    <row r="63" spans="1:21" ht="15" customHeight="1">
      <c r="A63" s="28" t="s">
        <v>71</v>
      </c>
      <c r="B63" s="20">
        <v>4.73</v>
      </c>
      <c r="C63" s="20">
        <v>2.52</v>
      </c>
      <c r="D63" s="20">
        <v>2</v>
      </c>
      <c r="E63" s="21">
        <f t="shared" si="0"/>
        <v>12.929000000000002</v>
      </c>
      <c r="F63" s="20">
        <v>3</v>
      </c>
      <c r="G63" s="21">
        <f t="shared" si="1"/>
        <v>-408.6241</v>
      </c>
      <c r="H63" s="20">
        <v>450</v>
      </c>
      <c r="I63" s="21">
        <f t="shared" si="2"/>
        <v>391.304347826087</v>
      </c>
      <c r="J63" s="20">
        <v>33.2</v>
      </c>
      <c r="K63" s="21">
        <f t="shared" si="3"/>
        <v>18.813333333333336</v>
      </c>
      <c r="L63" s="21">
        <f t="shared" si="13"/>
        <v>0.4190024918337572</v>
      </c>
      <c r="M63" s="21">
        <f t="shared" si="14"/>
        <v>2.3554480472048764</v>
      </c>
      <c r="N63" s="20">
        <v>40</v>
      </c>
      <c r="O63" s="21">
        <f t="shared" si="6"/>
        <v>54.88739854699513</v>
      </c>
      <c r="P63" s="20">
        <v>5</v>
      </c>
      <c r="Q63" s="21">
        <f t="shared" si="7"/>
        <v>59.88739854699513</v>
      </c>
      <c r="R63" s="20">
        <v>70</v>
      </c>
      <c r="S63" s="33" t="str">
        <f t="shared" si="8"/>
        <v>Verificata</v>
      </c>
      <c r="U63" s="30">
        <v>-408.6241</v>
      </c>
    </row>
    <row r="64" spans="1:21" ht="15" customHeight="1">
      <c r="A64" s="28" t="s">
        <v>72</v>
      </c>
      <c r="B64" s="20">
        <v>4.73</v>
      </c>
      <c r="C64" s="20">
        <v>2.52</v>
      </c>
      <c r="D64" s="20">
        <v>2</v>
      </c>
      <c r="E64" s="21">
        <f t="shared" si="0"/>
        <v>12.929000000000002</v>
      </c>
      <c r="F64" s="20">
        <v>3</v>
      </c>
      <c r="G64" s="21">
        <f t="shared" si="1"/>
        <v>500.0807</v>
      </c>
      <c r="H64" s="20">
        <v>450</v>
      </c>
      <c r="I64" s="21">
        <f t="shared" si="2"/>
        <v>391.304347826087</v>
      </c>
      <c r="J64" s="20">
        <v>33.2</v>
      </c>
      <c r="K64" s="21">
        <f t="shared" si="3"/>
        <v>18.813333333333336</v>
      </c>
      <c r="L64" s="21">
        <f t="shared" si="13"/>
        <v>0.4190024918337572</v>
      </c>
      <c r="M64" s="21">
        <f t="shared" si="14"/>
        <v>2.3554480472048764</v>
      </c>
      <c r="N64" s="20">
        <v>40</v>
      </c>
      <c r="O64" s="21">
        <f t="shared" si="6"/>
        <v>60.71985219861761</v>
      </c>
      <c r="P64" s="20">
        <v>5</v>
      </c>
      <c r="Q64" s="21">
        <f t="shared" si="7"/>
        <v>65.71985219861762</v>
      </c>
      <c r="R64" s="20">
        <v>70</v>
      </c>
      <c r="S64" s="33" t="str">
        <f t="shared" si="8"/>
        <v>Verificata</v>
      </c>
      <c r="U64" s="30">
        <v>500.0807</v>
      </c>
    </row>
    <row r="65" spans="1:21" ht="15" customHeight="1">
      <c r="A65" s="28" t="s">
        <v>72</v>
      </c>
      <c r="B65" s="20">
        <v>4.73</v>
      </c>
      <c r="C65" s="20">
        <v>2.52</v>
      </c>
      <c r="D65" s="20">
        <v>2</v>
      </c>
      <c r="E65" s="21">
        <f t="shared" si="0"/>
        <v>12.929000000000002</v>
      </c>
      <c r="F65" s="20">
        <v>3</v>
      </c>
      <c r="G65" s="21">
        <f t="shared" si="1"/>
        <v>-560.9037</v>
      </c>
      <c r="H65" s="20">
        <v>450</v>
      </c>
      <c r="I65" s="21">
        <f t="shared" si="2"/>
        <v>391.304347826087</v>
      </c>
      <c r="J65" s="20">
        <v>33.2</v>
      </c>
      <c r="K65" s="21">
        <f t="shared" si="3"/>
        <v>18.813333333333336</v>
      </c>
      <c r="L65" s="21">
        <f t="shared" si="13"/>
        <v>0.4190024918337572</v>
      </c>
      <c r="M65" s="21">
        <f t="shared" si="14"/>
        <v>2.3554480472048764</v>
      </c>
      <c r="N65" s="20">
        <v>40</v>
      </c>
      <c r="O65" s="21">
        <f t="shared" si="6"/>
        <v>64.30649086680356</v>
      </c>
      <c r="P65" s="20">
        <v>5</v>
      </c>
      <c r="Q65" s="21">
        <f t="shared" si="7"/>
        <v>69.30649086680356</v>
      </c>
      <c r="R65" s="20">
        <v>70</v>
      </c>
      <c r="S65" s="33" t="str">
        <f t="shared" si="8"/>
        <v>Verificata</v>
      </c>
      <c r="U65" s="30">
        <v>-560.9037</v>
      </c>
    </row>
    <row r="66" spans="1:21" ht="15" customHeight="1">
      <c r="A66" s="28" t="s">
        <v>73</v>
      </c>
      <c r="B66" s="20">
        <v>4.73</v>
      </c>
      <c r="C66" s="20">
        <v>2.52</v>
      </c>
      <c r="D66" s="20">
        <v>2</v>
      </c>
      <c r="E66" s="21">
        <f t="shared" si="0"/>
        <v>12.929000000000002</v>
      </c>
      <c r="F66" s="20">
        <v>3</v>
      </c>
      <c r="G66" s="21">
        <f t="shared" si="1"/>
        <v>3.0465</v>
      </c>
      <c r="H66" s="20">
        <v>450</v>
      </c>
      <c r="I66" s="21">
        <f t="shared" si="2"/>
        <v>391.304347826087</v>
      </c>
      <c r="J66" s="20">
        <v>33.2</v>
      </c>
      <c r="K66" s="21">
        <f t="shared" si="3"/>
        <v>18.813333333333336</v>
      </c>
      <c r="L66" s="21">
        <f t="shared" si="13"/>
        <v>0.4190024918337572</v>
      </c>
      <c r="M66" s="21">
        <f t="shared" si="14"/>
        <v>2.3554480472048764</v>
      </c>
      <c r="N66" s="20">
        <v>40</v>
      </c>
      <c r="O66" s="21">
        <f t="shared" si="6"/>
        <v>4.739267801851485</v>
      </c>
      <c r="P66" s="20">
        <v>5</v>
      </c>
      <c r="Q66" s="21">
        <f t="shared" si="7"/>
        <v>9.739267801851485</v>
      </c>
      <c r="R66" s="20">
        <v>70</v>
      </c>
      <c r="S66" s="33" t="str">
        <f t="shared" si="8"/>
        <v>Verificata</v>
      </c>
      <c r="U66" s="30">
        <v>3.0465</v>
      </c>
    </row>
    <row r="67" spans="1:21" ht="15" customHeight="1">
      <c r="A67" s="28" t="s">
        <v>73</v>
      </c>
      <c r="B67" s="20">
        <v>4.73</v>
      </c>
      <c r="C67" s="20">
        <v>2.52</v>
      </c>
      <c r="D67" s="20">
        <v>2</v>
      </c>
      <c r="E67" s="21">
        <f t="shared" si="0"/>
        <v>12.929000000000002</v>
      </c>
      <c r="F67" s="20">
        <v>3</v>
      </c>
      <c r="G67" s="21">
        <f t="shared" si="1"/>
        <v>3.0465</v>
      </c>
      <c r="H67" s="20">
        <v>450</v>
      </c>
      <c r="I67" s="21">
        <f t="shared" si="2"/>
        <v>391.304347826087</v>
      </c>
      <c r="J67" s="20">
        <v>33.2</v>
      </c>
      <c r="K67" s="21">
        <f t="shared" si="3"/>
        <v>18.813333333333336</v>
      </c>
      <c r="L67" s="21">
        <f t="shared" si="13"/>
        <v>0.4190024918337572</v>
      </c>
      <c r="M67" s="21">
        <f t="shared" si="14"/>
        <v>2.3554480472048764</v>
      </c>
      <c r="N67" s="20">
        <v>40</v>
      </c>
      <c r="O67" s="21">
        <f t="shared" si="6"/>
        <v>4.739267801851485</v>
      </c>
      <c r="P67" s="20">
        <v>5</v>
      </c>
      <c r="Q67" s="21">
        <f t="shared" si="7"/>
        <v>9.739267801851485</v>
      </c>
      <c r="R67" s="20">
        <v>70</v>
      </c>
      <c r="S67" s="33" t="str">
        <f t="shared" si="8"/>
        <v>Verificata</v>
      </c>
      <c r="U67" s="30">
        <v>3.0465</v>
      </c>
    </row>
    <row r="68" spans="1:21" ht="15" customHeight="1">
      <c r="A68" s="28" t="s">
        <v>74</v>
      </c>
      <c r="B68" s="20">
        <v>4.73</v>
      </c>
      <c r="C68" s="20">
        <v>2.52</v>
      </c>
      <c r="D68" s="20">
        <v>2</v>
      </c>
      <c r="E68" s="21">
        <f t="shared" si="0"/>
        <v>12.929000000000002</v>
      </c>
      <c r="F68" s="20">
        <v>3</v>
      </c>
      <c r="G68" s="21">
        <f t="shared" si="1"/>
        <v>0.2986</v>
      </c>
      <c r="H68" s="20">
        <v>450</v>
      </c>
      <c r="I68" s="21">
        <f t="shared" si="2"/>
        <v>391.304347826087</v>
      </c>
      <c r="J68" s="20">
        <v>33.2</v>
      </c>
      <c r="K68" s="21">
        <f t="shared" si="3"/>
        <v>18.813333333333336</v>
      </c>
      <c r="L68" s="21">
        <f t="shared" si="13"/>
        <v>0.4190024918337572</v>
      </c>
      <c r="M68" s="21">
        <f t="shared" si="14"/>
        <v>2.3554480472048764</v>
      </c>
      <c r="N68" s="20">
        <v>40</v>
      </c>
      <c r="O68" s="21">
        <f t="shared" si="6"/>
        <v>1.483732332141711</v>
      </c>
      <c r="P68" s="20">
        <v>5</v>
      </c>
      <c r="Q68" s="21">
        <f t="shared" si="7"/>
        <v>6.483732332141711</v>
      </c>
      <c r="R68" s="20">
        <v>70</v>
      </c>
      <c r="S68" s="33" t="str">
        <f t="shared" si="8"/>
        <v>Verificata</v>
      </c>
      <c r="U68" s="30">
        <v>0.2986</v>
      </c>
    </row>
    <row r="69" spans="1:21" ht="15" customHeight="1">
      <c r="A69" s="28" t="s">
        <v>74</v>
      </c>
      <c r="B69" s="20">
        <v>4.73</v>
      </c>
      <c r="C69" s="20">
        <v>2.52</v>
      </c>
      <c r="D69" s="20">
        <v>2</v>
      </c>
      <c r="E69" s="21">
        <f aca="true" t="shared" si="15" ref="E69:E75">(1.3*B69+1.5*C69+1.5*D69)</f>
        <v>12.929000000000002</v>
      </c>
      <c r="F69" s="20">
        <v>3</v>
      </c>
      <c r="G69" s="21">
        <f aca="true" t="shared" si="16" ref="G69:G75">(U69)</f>
        <v>0.2986</v>
      </c>
      <c r="H69" s="20">
        <v>450</v>
      </c>
      <c r="I69" s="21">
        <f aca="true" t="shared" si="17" ref="I69:I75">H69/1.15</f>
        <v>391.304347826087</v>
      </c>
      <c r="J69" s="20">
        <v>33.2</v>
      </c>
      <c r="K69" s="21">
        <f aca="true" t="shared" si="18" ref="K69:K75">0.85*J69/1.5</f>
        <v>18.813333333333336</v>
      </c>
      <c r="L69" s="21">
        <f t="shared" si="13"/>
        <v>0.4190024918337572</v>
      </c>
      <c r="M69" s="21">
        <f t="shared" si="14"/>
        <v>2.3554480472048764</v>
      </c>
      <c r="N69" s="20">
        <v>40</v>
      </c>
      <c r="O69" s="21">
        <f aca="true" t="shared" si="19" ref="O69:O75">M69*(ABS(G69)*1000/(K69*N69))^0.5</f>
        <v>1.483732332141711</v>
      </c>
      <c r="P69" s="20">
        <v>5</v>
      </c>
      <c r="Q69" s="21">
        <f aca="true" t="shared" si="20" ref="Q69:Q75">O69+P69</f>
        <v>6.483732332141711</v>
      </c>
      <c r="R69" s="20">
        <v>70</v>
      </c>
      <c r="S69" s="33" t="str">
        <f aca="true" t="shared" si="21" ref="S69:S75">IF(Q69&lt;R69,"Verificata","Non verificato")</f>
        <v>Verificata</v>
      </c>
      <c r="U69" s="30">
        <v>0.2986</v>
      </c>
    </row>
    <row r="70" spans="1:21" ht="15" customHeight="1">
      <c r="A70" s="28" t="s">
        <v>75</v>
      </c>
      <c r="B70" s="20">
        <v>4.73</v>
      </c>
      <c r="C70" s="20">
        <v>2.52</v>
      </c>
      <c r="D70" s="20">
        <v>2</v>
      </c>
      <c r="E70" s="21">
        <f t="shared" si="15"/>
        <v>12.929000000000002</v>
      </c>
      <c r="F70" s="20">
        <v>3</v>
      </c>
      <c r="G70" s="21">
        <f t="shared" si="16"/>
        <v>0.0293</v>
      </c>
      <c r="H70" s="20">
        <v>450</v>
      </c>
      <c r="I70" s="21">
        <f t="shared" si="17"/>
        <v>391.304347826087</v>
      </c>
      <c r="J70" s="20">
        <v>33.2</v>
      </c>
      <c r="K70" s="21">
        <f t="shared" si="18"/>
        <v>18.813333333333336</v>
      </c>
      <c r="L70" s="21">
        <f t="shared" si="13"/>
        <v>0.4190024918337572</v>
      </c>
      <c r="M70" s="21">
        <f t="shared" si="14"/>
        <v>2.3554480472048764</v>
      </c>
      <c r="N70" s="20">
        <v>40</v>
      </c>
      <c r="O70" s="21">
        <f t="shared" si="19"/>
        <v>0.4647768294624774</v>
      </c>
      <c r="P70" s="20">
        <v>5</v>
      </c>
      <c r="Q70" s="21">
        <f t="shared" si="20"/>
        <v>5.464776829462477</v>
      </c>
      <c r="R70" s="20">
        <v>70</v>
      </c>
      <c r="S70" s="33" t="str">
        <f t="shared" si="21"/>
        <v>Verificata</v>
      </c>
      <c r="U70" s="30">
        <v>0.0293</v>
      </c>
    </row>
    <row r="71" spans="1:21" ht="15" customHeight="1">
      <c r="A71" s="28" t="s">
        <v>75</v>
      </c>
      <c r="B71" s="20">
        <v>4.73</v>
      </c>
      <c r="C71" s="20">
        <v>2.52</v>
      </c>
      <c r="D71" s="20">
        <v>2</v>
      </c>
      <c r="E71" s="21">
        <f t="shared" si="15"/>
        <v>12.929000000000002</v>
      </c>
      <c r="F71" s="20">
        <v>3</v>
      </c>
      <c r="G71" s="21">
        <f t="shared" si="16"/>
        <v>0.0293</v>
      </c>
      <c r="H71" s="20">
        <v>450</v>
      </c>
      <c r="I71" s="21">
        <f t="shared" si="17"/>
        <v>391.304347826087</v>
      </c>
      <c r="J71" s="20">
        <v>33.2</v>
      </c>
      <c r="K71" s="21">
        <f t="shared" si="18"/>
        <v>18.813333333333336</v>
      </c>
      <c r="L71" s="21">
        <f t="shared" si="13"/>
        <v>0.4190024918337572</v>
      </c>
      <c r="M71" s="21">
        <f t="shared" si="14"/>
        <v>2.3554480472048764</v>
      </c>
      <c r="N71" s="20">
        <v>40</v>
      </c>
      <c r="O71" s="21">
        <f t="shared" si="19"/>
        <v>0.4647768294624774</v>
      </c>
      <c r="P71" s="20">
        <v>5</v>
      </c>
      <c r="Q71" s="21">
        <f t="shared" si="20"/>
        <v>5.464776829462477</v>
      </c>
      <c r="R71" s="20">
        <v>70</v>
      </c>
      <c r="S71" s="33" t="str">
        <f t="shared" si="21"/>
        <v>Verificata</v>
      </c>
      <c r="U71" s="30">
        <v>0.0293</v>
      </c>
    </row>
    <row r="72" spans="1:21" ht="15" customHeight="1">
      <c r="A72" s="28" t="s">
        <v>76</v>
      </c>
      <c r="B72" s="20">
        <v>4.73</v>
      </c>
      <c r="C72" s="20">
        <v>2.52</v>
      </c>
      <c r="D72" s="20">
        <v>2</v>
      </c>
      <c r="E72" s="21">
        <f t="shared" si="15"/>
        <v>12.929000000000002</v>
      </c>
      <c r="F72" s="20">
        <v>3</v>
      </c>
      <c r="G72" s="21">
        <f t="shared" si="16"/>
        <v>0.0029</v>
      </c>
      <c r="H72" s="20">
        <v>450</v>
      </c>
      <c r="I72" s="21">
        <f t="shared" si="17"/>
        <v>391.304347826087</v>
      </c>
      <c r="J72" s="20">
        <v>33.2</v>
      </c>
      <c r="K72" s="21">
        <f t="shared" si="18"/>
        <v>18.813333333333336</v>
      </c>
      <c r="L72" s="21">
        <f t="shared" si="13"/>
        <v>0.4190024918337572</v>
      </c>
      <c r="M72" s="21">
        <f t="shared" si="14"/>
        <v>2.3554480472048764</v>
      </c>
      <c r="N72" s="20">
        <v>40</v>
      </c>
      <c r="O72" s="21">
        <f t="shared" si="19"/>
        <v>0.14622096905587872</v>
      </c>
      <c r="P72" s="20">
        <v>5</v>
      </c>
      <c r="Q72" s="21">
        <f t="shared" si="20"/>
        <v>5.146220969055879</v>
      </c>
      <c r="R72" s="20">
        <v>70</v>
      </c>
      <c r="S72" s="33" t="str">
        <f t="shared" si="21"/>
        <v>Verificata</v>
      </c>
      <c r="U72" s="30">
        <v>0.0029</v>
      </c>
    </row>
    <row r="73" spans="1:21" ht="15" customHeight="1">
      <c r="A73" s="28" t="s">
        <v>76</v>
      </c>
      <c r="B73" s="20">
        <v>4.73</v>
      </c>
      <c r="C73" s="20">
        <v>2.52</v>
      </c>
      <c r="D73" s="20">
        <v>2</v>
      </c>
      <c r="E73" s="21">
        <f t="shared" si="15"/>
        <v>12.929000000000002</v>
      </c>
      <c r="F73" s="20">
        <v>3</v>
      </c>
      <c r="G73" s="21">
        <f t="shared" si="16"/>
        <v>0.0029</v>
      </c>
      <c r="H73" s="20">
        <v>450</v>
      </c>
      <c r="I73" s="21">
        <f t="shared" si="17"/>
        <v>391.304347826087</v>
      </c>
      <c r="J73" s="20">
        <v>33.2</v>
      </c>
      <c r="K73" s="21">
        <f t="shared" si="18"/>
        <v>18.813333333333336</v>
      </c>
      <c r="L73" s="21">
        <f t="shared" si="13"/>
        <v>0.4190024918337572</v>
      </c>
      <c r="M73" s="21">
        <f t="shared" si="14"/>
        <v>2.3554480472048764</v>
      </c>
      <c r="N73" s="20">
        <v>40</v>
      </c>
      <c r="O73" s="21">
        <f t="shared" si="19"/>
        <v>0.14622096905587872</v>
      </c>
      <c r="P73" s="20">
        <v>5</v>
      </c>
      <c r="Q73" s="21">
        <f t="shared" si="20"/>
        <v>5.146220969055879</v>
      </c>
      <c r="R73" s="20">
        <v>70</v>
      </c>
      <c r="S73" s="33" t="str">
        <f t="shared" si="21"/>
        <v>Verificata</v>
      </c>
      <c r="U73" s="30">
        <v>0.0029</v>
      </c>
    </row>
    <row r="74" spans="1:21" ht="15" customHeight="1">
      <c r="A74" s="28" t="s">
        <v>77</v>
      </c>
      <c r="B74" s="20">
        <v>4.73</v>
      </c>
      <c r="C74" s="20">
        <v>2.52</v>
      </c>
      <c r="D74" s="20">
        <v>2</v>
      </c>
      <c r="E74" s="21">
        <f t="shared" si="15"/>
        <v>12.929000000000002</v>
      </c>
      <c r="F74" s="20">
        <v>3</v>
      </c>
      <c r="G74" s="21">
        <f t="shared" si="16"/>
        <v>0.0002905</v>
      </c>
      <c r="H74" s="20">
        <v>450</v>
      </c>
      <c r="I74" s="21">
        <f t="shared" si="17"/>
        <v>391.304347826087</v>
      </c>
      <c r="J74" s="20">
        <v>33.2</v>
      </c>
      <c r="K74" s="21">
        <f t="shared" si="18"/>
        <v>18.813333333333336</v>
      </c>
      <c r="L74" s="21">
        <f t="shared" si="13"/>
        <v>0.4190024918337572</v>
      </c>
      <c r="M74" s="21">
        <f t="shared" si="14"/>
        <v>2.3554480472048764</v>
      </c>
      <c r="N74" s="20">
        <v>40</v>
      </c>
      <c r="O74" s="21">
        <f t="shared" si="19"/>
        <v>0.04627897454185153</v>
      </c>
      <c r="P74" s="20">
        <v>5</v>
      </c>
      <c r="Q74" s="21">
        <f t="shared" si="20"/>
        <v>5.046278974541852</v>
      </c>
      <c r="R74" s="20">
        <v>70</v>
      </c>
      <c r="S74" s="33" t="str">
        <f t="shared" si="21"/>
        <v>Verificata</v>
      </c>
      <c r="U74" s="30">
        <v>0.0002905</v>
      </c>
    </row>
    <row r="75" spans="1:21" ht="15" customHeight="1">
      <c r="A75" s="28" t="s">
        <v>77</v>
      </c>
      <c r="B75" s="20">
        <v>4.73</v>
      </c>
      <c r="C75" s="20">
        <v>2.52</v>
      </c>
      <c r="D75" s="20">
        <v>2</v>
      </c>
      <c r="E75" s="21">
        <f t="shared" si="15"/>
        <v>12.929000000000002</v>
      </c>
      <c r="F75" s="20">
        <v>3</v>
      </c>
      <c r="G75" s="21">
        <f t="shared" si="16"/>
        <v>0.0002905</v>
      </c>
      <c r="H75" s="20">
        <v>450</v>
      </c>
      <c r="I75" s="21">
        <f t="shared" si="17"/>
        <v>391.304347826087</v>
      </c>
      <c r="J75" s="20">
        <v>33.2</v>
      </c>
      <c r="K75" s="21">
        <f t="shared" si="18"/>
        <v>18.813333333333336</v>
      </c>
      <c r="L75" s="21">
        <f t="shared" si="13"/>
        <v>0.4190024918337572</v>
      </c>
      <c r="M75" s="21">
        <f t="shared" si="14"/>
        <v>2.3554480472048764</v>
      </c>
      <c r="N75" s="20">
        <v>40</v>
      </c>
      <c r="O75" s="21">
        <f t="shared" si="19"/>
        <v>0.04627897454185153</v>
      </c>
      <c r="P75" s="20">
        <v>5</v>
      </c>
      <c r="Q75" s="21">
        <f t="shared" si="20"/>
        <v>5.046278974541852</v>
      </c>
      <c r="R75" s="20">
        <v>70</v>
      </c>
      <c r="S75" s="33" t="str">
        <f t="shared" si="21"/>
        <v>Verificata</v>
      </c>
      <c r="U75" s="30">
        <v>0.0002905</v>
      </c>
    </row>
  </sheetData>
  <sheetProtection/>
  <mergeCells count="2">
    <mergeCell ref="A1:A2"/>
    <mergeCell ref="S1:S2"/>
  </mergeCells>
  <printOptions/>
  <pageMargins left="0.75" right="0.75" top="1" bottom="1" header="0.5" footer="0.5"/>
  <pageSetup horizontalDpi="1200" verticalDpi="1200" orientation="landscape" paperSize="9" scale="99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cp:lastPrinted>2011-03-29T18:14:40Z</cp:lastPrinted>
  <dcterms:created xsi:type="dcterms:W3CDTF">2010-04-15T07:05:20Z</dcterms:created>
  <dcterms:modified xsi:type="dcterms:W3CDTF">2021-01-06T10:10:53Z</dcterms:modified>
  <cp:category/>
  <cp:version/>
  <cp:contentType/>
  <cp:contentStatus/>
</cp:coreProperties>
</file>