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00" windowHeight="7185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<sst xmlns="http://schemas.openxmlformats.org/spreadsheetml/2006/main" count="249" uniqueCount="54">
  <si>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</si>
  <si>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</si>
  <si>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</si>
  <si>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</si>
  <si>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</si>
  <si>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</si>
  <si>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</si>
  <si>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</si>
  <si>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</si>
  <si>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</si>
  <si>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</si>
  <si>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</si>
  <si>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</si>
  <si>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</si>
  <si>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</si>
  <si>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</si>
  <si>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</si>
  <si>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</si>
  <si>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</si>
  <si>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</si>
  <si>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</si>
  <si>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</si>
  <si>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</si>
  <si>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</si>
  <si>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</si>
  <si>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</si>
  <si>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</si>
  <si>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</si>
  <si>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</si>
  <si>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</si>
  <si>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</si>
  <si>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t>β</t>
  </si>
  <si>
    <t>δ (cm)</t>
  </si>
  <si>
    <r>
      <t>q</t>
    </r>
    <r>
      <rPr>
        <vertAlign val="subscript"/>
        <sz val="11"/>
        <rFont val="Avenir Book"/>
        <family val="2"/>
      </rPr>
      <t xml:space="preserve">s </t>
    </r>
    <r>
      <rPr>
        <sz val="11"/>
        <rFont val="Avenir Book"/>
        <family val="2"/>
      </rPr>
      <t>(kN/mq)</t>
    </r>
  </si>
  <si>
    <r>
      <t>q</t>
    </r>
    <r>
      <rPr>
        <vertAlign val="subscript"/>
        <sz val="11"/>
        <rFont val="Avenir Book"/>
        <family val="2"/>
      </rPr>
      <t xml:space="preserve">p </t>
    </r>
    <r>
      <rPr>
        <sz val="11"/>
        <rFont val="Avenir Book"/>
        <family val="2"/>
      </rPr>
      <t>(kN/mq)</t>
    </r>
  </si>
  <si>
    <r>
      <t>q</t>
    </r>
    <r>
      <rPr>
        <vertAlign val="subscript"/>
        <sz val="11"/>
        <rFont val="Avenir Book"/>
        <family val="2"/>
      </rPr>
      <t xml:space="preserve">a </t>
    </r>
    <r>
      <rPr>
        <sz val="11"/>
        <rFont val="Avenir Book"/>
        <family val="2"/>
      </rPr>
      <t>(kN/mq)</t>
    </r>
  </si>
  <si>
    <r>
      <t>q</t>
    </r>
    <r>
      <rPr>
        <vertAlign val="subscript"/>
        <sz val="11"/>
        <rFont val="Avenir Book"/>
        <family val="2"/>
      </rPr>
      <t xml:space="preserve">u </t>
    </r>
    <r>
      <rPr>
        <sz val="11"/>
        <rFont val="Avenir Book"/>
        <family val="2"/>
      </rPr>
      <t>(kN/m)</t>
    </r>
  </si>
  <si>
    <r>
      <t>M</t>
    </r>
    <r>
      <rPr>
        <vertAlign val="subscript"/>
        <sz val="11"/>
        <rFont val="Avenir Book"/>
        <family val="2"/>
      </rPr>
      <t>max</t>
    </r>
    <r>
      <rPr>
        <sz val="11"/>
        <rFont val="Avenir Book"/>
        <family val="2"/>
      </rPr>
      <t xml:space="preserve"> (kN*m)</t>
    </r>
  </si>
  <si>
    <r>
      <t>f</t>
    </r>
    <r>
      <rPr>
        <vertAlign val="subscript"/>
        <sz val="11"/>
        <rFont val="Avenir Book"/>
        <family val="2"/>
      </rPr>
      <t xml:space="preserve">yk </t>
    </r>
    <r>
      <rPr>
        <sz val="11"/>
        <rFont val="Avenir Book"/>
        <family val="2"/>
      </rPr>
      <t>(N/mm</t>
    </r>
    <r>
      <rPr>
        <vertAlign val="superscript"/>
        <sz val="11"/>
        <rFont val="Avenir Book"/>
        <family val="2"/>
      </rPr>
      <t>2</t>
    </r>
    <r>
      <rPr>
        <sz val="11"/>
        <rFont val="Avenir Book"/>
        <family val="2"/>
      </rPr>
      <t>)</t>
    </r>
  </si>
  <si>
    <r>
      <t>f</t>
    </r>
    <r>
      <rPr>
        <vertAlign val="subscript"/>
        <sz val="11"/>
        <rFont val="Avenir Book"/>
        <family val="2"/>
      </rPr>
      <t>yd</t>
    </r>
    <r>
      <rPr>
        <sz val="11"/>
        <rFont val="Avenir Book"/>
        <family val="2"/>
      </rPr>
      <t xml:space="preserve"> (N/mm</t>
    </r>
    <r>
      <rPr>
        <vertAlign val="superscript"/>
        <sz val="11"/>
        <rFont val="Avenir Book"/>
        <family val="2"/>
      </rPr>
      <t>2</t>
    </r>
    <r>
      <rPr>
        <sz val="11"/>
        <rFont val="Avenir Book"/>
        <family val="2"/>
      </rPr>
      <t>)</t>
    </r>
  </si>
  <si>
    <r>
      <t>f</t>
    </r>
    <r>
      <rPr>
        <vertAlign val="subscript"/>
        <sz val="11"/>
        <rFont val="Avenir Book"/>
        <family val="2"/>
      </rPr>
      <t>ck</t>
    </r>
    <r>
      <rPr>
        <sz val="11"/>
        <rFont val="Avenir Book"/>
        <family val="2"/>
      </rPr>
      <t xml:space="preserve"> (N/mm</t>
    </r>
    <r>
      <rPr>
        <vertAlign val="superscript"/>
        <sz val="11"/>
        <rFont val="Avenir Book"/>
        <family val="2"/>
      </rPr>
      <t>2</t>
    </r>
    <r>
      <rPr>
        <sz val="11"/>
        <rFont val="Avenir Book"/>
        <family val="2"/>
      </rPr>
      <t>)</t>
    </r>
  </si>
  <si>
    <r>
      <t>f</t>
    </r>
    <r>
      <rPr>
        <vertAlign val="subscript"/>
        <sz val="11"/>
        <rFont val="Avenir Book"/>
        <family val="2"/>
      </rPr>
      <t xml:space="preserve">cd </t>
    </r>
    <r>
      <rPr>
        <sz val="11"/>
        <rFont val="Avenir Book"/>
        <family val="2"/>
      </rPr>
      <t>(N/mm</t>
    </r>
    <r>
      <rPr>
        <vertAlign val="superscript"/>
        <sz val="11"/>
        <rFont val="Avenir Book"/>
        <family val="2"/>
      </rPr>
      <t>2</t>
    </r>
    <r>
      <rPr>
        <sz val="11"/>
        <rFont val="Avenir Book"/>
        <family val="2"/>
      </rPr>
      <t>)</t>
    </r>
  </si>
  <si>
    <r>
      <t>h</t>
    </r>
    <r>
      <rPr>
        <vertAlign val="subscript"/>
        <sz val="11"/>
        <rFont val="Avenir Book"/>
        <family val="2"/>
      </rPr>
      <t>u</t>
    </r>
    <r>
      <rPr>
        <sz val="11"/>
        <rFont val="Avenir Book"/>
        <family val="2"/>
      </rPr>
      <t xml:space="preserve"> (cm)</t>
    </r>
  </si>
  <si>
    <r>
      <t>H</t>
    </r>
    <r>
      <rPr>
        <vertAlign val="subscript"/>
        <sz val="11"/>
        <rFont val="Avenir Book"/>
        <family val="2"/>
      </rPr>
      <t>min</t>
    </r>
    <r>
      <rPr>
        <sz val="11"/>
        <rFont val="Avenir Book"/>
        <family val="2"/>
      </rPr>
      <t xml:space="preserve"> (cm)</t>
    </r>
  </si>
  <si>
    <r>
      <t>area (m</t>
    </r>
    <r>
      <rPr>
        <vertAlign val="superscript"/>
        <sz val="11"/>
        <rFont val="Avenir Book"/>
        <family val="2"/>
      </rPr>
      <t>2</t>
    </r>
    <r>
      <rPr>
        <sz val="11"/>
        <rFont val="Avenir Book"/>
        <family val="2"/>
      </rPr>
      <t>)</t>
    </r>
  </si>
  <si>
    <r>
      <t>q</t>
    </r>
    <r>
      <rPr>
        <vertAlign val="subscript"/>
        <sz val="11"/>
        <rFont val="Avenir Book"/>
        <family val="2"/>
      </rPr>
      <t>e</t>
    </r>
  </si>
  <si>
    <r>
      <t>E (N/mm</t>
    </r>
    <r>
      <rPr>
        <vertAlign val="superscript"/>
        <sz val="11"/>
        <rFont val="Avenir Book"/>
        <family val="2"/>
      </rPr>
      <t>2</t>
    </r>
    <r>
      <rPr>
        <sz val="11"/>
        <rFont val="Avenir Book"/>
        <family val="2"/>
      </rPr>
      <t>)</t>
    </r>
  </si>
  <si>
    <r>
      <t>I</t>
    </r>
    <r>
      <rPr>
        <vertAlign val="subscript"/>
        <sz val="11"/>
        <rFont val="Avenir Book"/>
        <family val="2"/>
      </rPr>
      <t xml:space="preserve">x </t>
    </r>
    <r>
      <rPr>
        <sz val="11"/>
        <rFont val="Avenir Book"/>
        <family val="2"/>
      </rPr>
      <t>(cm</t>
    </r>
    <r>
      <rPr>
        <vertAlign val="superscript"/>
        <sz val="11"/>
        <rFont val="Avenir Book"/>
        <family val="2"/>
      </rPr>
      <t>4</t>
    </r>
    <r>
      <rPr>
        <sz val="11"/>
        <rFont val="Avenir Book"/>
        <family val="2"/>
      </rPr>
      <t>)</t>
    </r>
  </si>
  <si>
    <r>
      <t>v</t>
    </r>
    <r>
      <rPr>
        <vertAlign val="subscript"/>
        <sz val="11"/>
        <rFont val="Avenir Book"/>
        <family val="2"/>
      </rPr>
      <t xml:space="preserve">max </t>
    </r>
    <r>
      <rPr>
        <sz val="11"/>
        <rFont val="Avenir Book"/>
        <family val="2"/>
      </rPr>
      <t>(cm)</t>
    </r>
  </si>
  <si>
    <r>
      <t>l/v</t>
    </r>
    <r>
      <rPr>
        <vertAlign val="subscript"/>
        <sz val="11"/>
        <rFont val="Avenir Book"/>
        <family val="2"/>
      </rPr>
      <t>max</t>
    </r>
  </si>
  <si>
    <t>Verifica</t>
  </si>
  <si>
    <t>Perimetrali</t>
  </si>
  <si>
    <t>Centrali</t>
  </si>
  <si>
    <t>Mensole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</si>
</sst>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name val="Avenir Book"/>
      <family val="2"/>
    </font>
    <font>
      <vertAlign val="subscript"/>
      <sz val="11"/>
      <name val="Avenir Book"/>
      <family val="2"/>
    </font>
    <font>
      <vertAlign val="superscript"/>
      <sz val="11"/>
      <name val="Avenir Book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EA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46" fillId="0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F1">
      <selection activeCell="T5" sqref="T5"/>
    </sheetView>
  </sheetViews>
  <sheetFormatPr defaultColWidth="13.7109375" defaultRowHeight="21" customHeight="1"/>
  <cols>
    <col min="1" max="16384" width="13.7109375" style="2" customWidth="1"/>
  </cols>
  <sheetData>
    <row r="1" spans="1:20" s="7" customFormat="1" ht="21" customHeight="1">
      <c r="A1" s="17" t="s">
        <v>10</v>
      </c>
      <c r="B1" s="17" t="s">
        <v>11</v>
      </c>
      <c r="C1" s="17" t="s">
        <v>12</v>
      </c>
      <c r="D1" s="18" t="s">
        <v>13</v>
      </c>
      <c r="E1" s="12" t="s">
        <v>14</v>
      </c>
      <c r="F1" s="17" t="s">
        <v>15</v>
      </c>
      <c r="G1" s="12" t="s">
        <v>16</v>
      </c>
      <c r="H1" s="17" t="s">
        <v>17</v>
      </c>
      <c r="I1" s="15" t="s">
        <v>8</v>
      </c>
      <c r="J1" s="15" t="s">
        <v>9</v>
      </c>
      <c r="K1" s="21" t="s">
        <v>21</v>
      </c>
      <c r="L1" s="17" t="s">
        <v>18</v>
      </c>
      <c r="M1" s="22" t="s">
        <v>19</v>
      </c>
      <c r="N1" s="23" t="s">
        <v>20</v>
      </c>
      <c r="O1" s="23" t="s">
        <v>22</v>
      </c>
      <c r="P1" s="24" t="s">
        <v>23</v>
      </c>
      <c r="Q1" s="24" t="s">
        <v>24</v>
      </c>
      <c r="R1" s="22" t="s">
        <v>25</v>
      </c>
      <c r="S1" s="22" t="s">
        <v>26</v>
      </c>
      <c r="T1" s="8"/>
    </row>
    <row r="2" spans="9:20" s="7" customFormat="1" ht="21" customHeight="1">
      <c r="I2" s="14"/>
      <c r="M2" s="8"/>
      <c r="O2" s="8"/>
      <c r="P2" s="8"/>
      <c r="Q2" s="8"/>
      <c r="R2" s="8"/>
      <c r="S2" s="8"/>
      <c r="T2" s="8"/>
    </row>
    <row r="3" spans="1:20" s="7" customFormat="1" ht="21" customHeight="1">
      <c r="A3" s="31">
        <v>5</v>
      </c>
      <c r="B3" s="31">
        <v>1</v>
      </c>
      <c r="C3" s="31">
        <v>1.5</v>
      </c>
      <c r="D3" s="20">
        <v>2</v>
      </c>
      <c r="E3" s="32">
        <f>(1.3*B3+1.5*C3+1.5*D3)*A3</f>
        <v>32.75</v>
      </c>
      <c r="F3" s="31">
        <v>2</v>
      </c>
      <c r="G3" s="32">
        <f>E3*F3^2/2</f>
        <v>65.5</v>
      </c>
      <c r="H3" s="31">
        <v>24</v>
      </c>
      <c r="I3" s="33">
        <v>0.6</v>
      </c>
      <c r="J3" s="20">
        <v>1.5</v>
      </c>
      <c r="K3" s="6">
        <f>I3*H3/J3</f>
        <v>9.6</v>
      </c>
      <c r="L3" s="31">
        <v>25</v>
      </c>
      <c r="M3" s="6">
        <f>(6*G3*1000/(L3*K3))^0.5</f>
        <v>40.46603514059662</v>
      </c>
      <c r="N3" s="25">
        <v>45</v>
      </c>
      <c r="O3" s="25">
        <v>8000</v>
      </c>
      <c r="P3" s="9">
        <f>L3*N3^3/12</f>
        <v>189843.75</v>
      </c>
      <c r="Q3" s="9">
        <f>(B3+C3+0.5*D3)*A3</f>
        <v>17.5</v>
      </c>
      <c r="R3" s="6">
        <f>Q3*10*(F3*100)^4/(8*O3*100*P3)</f>
        <v>0.23045267489711935</v>
      </c>
      <c r="S3" s="6">
        <f>F3*100/R3</f>
        <v>867.8571428571429</v>
      </c>
      <c r="T3" s="6" t="str">
        <f>IF(S3&gt;250,"Sì","No")</f>
        <v>Sì</v>
      </c>
    </row>
    <row r="4" spans="1:20" s="7" customFormat="1" ht="21" customHeight="1">
      <c r="A4" s="31">
        <v>5</v>
      </c>
      <c r="B4" s="31">
        <v>1</v>
      </c>
      <c r="C4" s="31">
        <v>1.5</v>
      </c>
      <c r="D4" s="20">
        <v>2</v>
      </c>
      <c r="E4" s="32">
        <f>(1.3*B4+1.5*C4+1.5*D4)*A4</f>
        <v>32.75</v>
      </c>
      <c r="F4" s="31">
        <v>3</v>
      </c>
      <c r="G4" s="32">
        <f>E4*F4^2/2</f>
        <v>147.375</v>
      </c>
      <c r="H4" s="31">
        <v>24</v>
      </c>
      <c r="I4" s="33">
        <v>0.7</v>
      </c>
      <c r="J4" s="20">
        <v>1.5</v>
      </c>
      <c r="K4" s="6">
        <f>I4*H4/J4</f>
        <v>11.199999999999998</v>
      </c>
      <c r="L4" s="31">
        <v>30</v>
      </c>
      <c r="M4" s="6">
        <f>(6*G4*1000/(L4*K4))^0.5</f>
        <v>51.300062656603345</v>
      </c>
      <c r="N4" s="25">
        <v>55</v>
      </c>
      <c r="O4" s="25">
        <v>8000</v>
      </c>
      <c r="P4" s="9">
        <f>L4*N4^3/12</f>
        <v>415937.5</v>
      </c>
      <c r="Q4" s="9">
        <f>(B4+C4+0.5*D4)*A4</f>
        <v>17.5</v>
      </c>
      <c r="R4" s="6">
        <f>E4*10*(F4*100)^4/(8*O4*100*P4)</f>
        <v>0.9965251690458302</v>
      </c>
      <c r="S4" s="6">
        <f>F4*100/R4</f>
        <v>301.0460842521911</v>
      </c>
      <c r="T4" s="6" t="str">
        <f>IF(S4&gt;250,"Sì","No")</f>
        <v>Sì</v>
      </c>
    </row>
    <row r="5" spans="1:20" s="7" customFormat="1" ht="21" customHeight="1">
      <c r="A5" s="31">
        <v>5</v>
      </c>
      <c r="B5" s="31">
        <v>1</v>
      </c>
      <c r="C5" s="31">
        <v>1.5</v>
      </c>
      <c r="D5" s="20">
        <v>2</v>
      </c>
      <c r="E5" s="32">
        <f>(1.3*B5+1.5*C5+1.5*D5)*A5</f>
        <v>32.75</v>
      </c>
      <c r="F5" s="31">
        <v>4</v>
      </c>
      <c r="G5" s="32">
        <f>E5*F5^2/2</f>
        <v>262</v>
      </c>
      <c r="H5" s="31">
        <v>24</v>
      </c>
      <c r="I5" s="33">
        <v>0.8</v>
      </c>
      <c r="J5" s="20">
        <v>1.45</v>
      </c>
      <c r="K5" s="6">
        <f>I5*H5/J5</f>
        <v>13.24137931034483</v>
      </c>
      <c r="L5" s="31">
        <v>35</v>
      </c>
      <c r="M5" s="6">
        <f>(6*G5*1000/(L5*K5))^0.5</f>
        <v>58.2405725050354</v>
      </c>
      <c r="N5" s="25">
        <v>60</v>
      </c>
      <c r="O5" s="25">
        <v>8000</v>
      </c>
      <c r="P5" s="9">
        <f>L5*N5^3/12</f>
        <v>630000</v>
      </c>
      <c r="Q5" s="9">
        <f>(B5+C5+0.5*D5)*A5</f>
        <v>17.5</v>
      </c>
      <c r="R5" s="6">
        <f>E5*10*(F5*100)^4/(8*O5*100*P5)</f>
        <v>2.0793650793650795</v>
      </c>
      <c r="S5" s="6">
        <f>F5*100/R5</f>
        <v>192.36641221374043</v>
      </c>
      <c r="T5" s="6" t="str">
        <f>IF(S5&gt;250,"Sì","No")</f>
        <v>No</v>
      </c>
    </row>
    <row r="6" spans="1:20" s="7" customFormat="1" ht="21" customHeight="1">
      <c r="A6" s="31">
        <v>5</v>
      </c>
      <c r="B6" s="31">
        <v>1</v>
      </c>
      <c r="C6" s="31">
        <v>1.5</v>
      </c>
      <c r="D6" s="20">
        <v>2</v>
      </c>
      <c r="E6" s="32">
        <f>(1.3*B6+1.5*C6+1.5*D6)*A6</f>
        <v>32.75</v>
      </c>
      <c r="F6" s="31">
        <v>5</v>
      </c>
      <c r="G6" s="32">
        <f>E6*F6^2/2</f>
        <v>409.375</v>
      </c>
      <c r="H6" s="31">
        <v>24</v>
      </c>
      <c r="I6" s="33">
        <v>0.9</v>
      </c>
      <c r="J6" s="20">
        <v>1.45</v>
      </c>
      <c r="K6" s="6">
        <f>I6*H6/J6</f>
        <v>14.896551724137932</v>
      </c>
      <c r="L6" s="31">
        <v>40</v>
      </c>
      <c r="M6" s="6">
        <f>(6*G6*1000/(L6*K6))^0.5</f>
        <v>64.20419627597906</v>
      </c>
      <c r="N6" s="25">
        <v>65</v>
      </c>
      <c r="O6" s="25">
        <v>8000</v>
      </c>
      <c r="P6" s="9">
        <f>L6*N6^3/12</f>
        <v>915416.6666666666</v>
      </c>
      <c r="Q6" s="9">
        <f>(B6+C6+0.5*D6)*A6</f>
        <v>17.5</v>
      </c>
      <c r="R6" s="6">
        <f>E6*10*(F6*100)^4/(8*O6*100*P6)</f>
        <v>3.493755689576696</v>
      </c>
      <c r="S6" s="6">
        <f>F6*100/R6</f>
        <v>143.11246819338422</v>
      </c>
      <c r="T6" s="6" t="str">
        <f>IF(S6&gt;250,"Sì","No")</f>
        <v>No</v>
      </c>
    </row>
    <row r="7" spans="1:20" s="7" customFormat="1" ht="21" customHeight="1">
      <c r="A7" s="26"/>
      <c r="B7" s="26"/>
      <c r="C7" s="26"/>
      <c r="D7" s="27"/>
      <c r="E7" s="26" t="s">
        <v>1</v>
      </c>
      <c r="F7" s="26"/>
      <c r="G7" s="26" t="s">
        <v>1</v>
      </c>
      <c r="H7" s="26"/>
      <c r="I7" s="13"/>
      <c r="J7" s="28"/>
      <c r="K7" s="27" t="s">
        <v>1</v>
      </c>
      <c r="L7" s="26"/>
      <c r="M7" s="29"/>
      <c r="N7" s="30"/>
      <c r="O7" s="30"/>
      <c r="P7" s="29"/>
      <c r="Q7" s="29"/>
      <c r="R7" s="29" t="s">
        <v>1</v>
      </c>
      <c r="S7" s="29"/>
      <c r="T7" s="29"/>
    </row>
    <row r="8" spans="1:20" s="7" customFormat="1" ht="21" customHeight="1">
      <c r="A8" s="26"/>
      <c r="B8" s="26"/>
      <c r="C8" s="26"/>
      <c r="D8" s="27"/>
      <c r="E8" s="26" t="s">
        <v>1</v>
      </c>
      <c r="F8" s="26"/>
      <c r="G8" s="26" t="s">
        <v>1</v>
      </c>
      <c r="H8" s="26"/>
      <c r="I8" s="13"/>
      <c r="J8" s="28"/>
      <c r="K8" s="27" t="s">
        <v>2</v>
      </c>
      <c r="L8" s="26"/>
      <c r="M8" s="29"/>
      <c r="N8" s="30"/>
      <c r="O8" s="30"/>
      <c r="P8" s="29"/>
      <c r="Q8" s="29"/>
      <c r="R8" s="29" t="s">
        <v>1</v>
      </c>
      <c r="S8" s="29"/>
      <c r="T8" s="29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C1">
      <selection activeCell="P6" sqref="P6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7" t="s">
        <v>10</v>
      </c>
      <c r="B1" s="17" t="s">
        <v>11</v>
      </c>
      <c r="C1" s="17" t="s">
        <v>12</v>
      </c>
      <c r="D1" s="18" t="s">
        <v>13</v>
      </c>
      <c r="E1" s="12" t="s">
        <v>14</v>
      </c>
      <c r="F1" s="17" t="s">
        <v>15</v>
      </c>
      <c r="G1" s="12" t="s">
        <v>16</v>
      </c>
      <c r="H1" s="15" t="s">
        <v>27</v>
      </c>
      <c r="I1" s="34" t="s">
        <v>28</v>
      </c>
      <c r="J1" s="34" t="s">
        <v>29</v>
      </c>
      <c r="K1" s="23" t="s">
        <v>23</v>
      </c>
      <c r="L1" s="17" t="s">
        <v>30</v>
      </c>
      <c r="M1" s="24" t="s">
        <v>24</v>
      </c>
      <c r="N1" s="23" t="s">
        <v>22</v>
      </c>
      <c r="O1" s="22" t="s">
        <v>25</v>
      </c>
      <c r="P1" s="22" t="s">
        <v>26</v>
      </c>
      <c r="Q1" s="10"/>
    </row>
    <row r="2" spans="1:17" ht="21" customHeight="1">
      <c r="A2" s="10"/>
      <c r="B2" s="10"/>
      <c r="C2" s="10"/>
      <c r="D2" s="11"/>
      <c r="E2" s="10"/>
      <c r="F2" s="10"/>
      <c r="G2" s="10"/>
      <c r="H2" s="10"/>
      <c r="I2" s="11"/>
      <c r="J2" s="11"/>
      <c r="K2" s="10"/>
      <c r="L2" s="10"/>
      <c r="M2" s="10"/>
      <c r="N2" s="10"/>
      <c r="O2" s="10"/>
      <c r="P2" s="10"/>
      <c r="Q2" s="10"/>
    </row>
    <row r="3" spans="1:17" ht="21" customHeight="1">
      <c r="A3" s="16">
        <v>5</v>
      </c>
      <c r="B3" s="16">
        <v>1.5</v>
      </c>
      <c r="C3" s="16">
        <v>2.5</v>
      </c>
      <c r="D3" s="19">
        <v>2</v>
      </c>
      <c r="E3" s="4">
        <f>(1.3*B3+1.5*C3+1.5*D3)*A3</f>
        <v>43.5</v>
      </c>
      <c r="F3" s="16">
        <v>3</v>
      </c>
      <c r="G3" s="4">
        <f>E3*F3^2/2</f>
        <v>195.75</v>
      </c>
      <c r="H3" s="16">
        <v>235</v>
      </c>
      <c r="I3" s="5">
        <f>H3/1.05</f>
        <v>223.8095238095238</v>
      </c>
      <c r="J3" s="5">
        <f>G3/I3*1000</f>
        <v>874.6276595744681</v>
      </c>
      <c r="K3" s="16">
        <v>16270</v>
      </c>
      <c r="L3" s="16">
        <v>0.571</v>
      </c>
      <c r="M3" s="4">
        <f>(B3+C3+0.5*D3)*A3+L3</f>
        <v>25.571</v>
      </c>
      <c r="N3" s="16">
        <v>210000</v>
      </c>
      <c r="O3" s="35">
        <f>M3*10*(F3*100)^4/(8*N3*100*K3)</f>
        <v>0.7577673632452366</v>
      </c>
      <c r="P3" s="35">
        <f>F3*100/O3</f>
        <v>395.89986920947774</v>
      </c>
      <c r="Q3" s="6" t="str">
        <f>IF(P3&gt;250,"Sì","No")</f>
        <v>Sì</v>
      </c>
    </row>
    <row r="4" spans="1:17" ht="21" customHeight="1">
      <c r="A4" s="16">
        <v>5</v>
      </c>
      <c r="B4" s="16">
        <v>1.5</v>
      </c>
      <c r="C4" s="16">
        <v>2.5</v>
      </c>
      <c r="D4" s="19">
        <v>2</v>
      </c>
      <c r="E4" s="4">
        <f>(1.3*B4+1.5*C4+1.5*D4)*A4</f>
        <v>43.5</v>
      </c>
      <c r="F4" s="16">
        <v>4</v>
      </c>
      <c r="G4" s="4">
        <f>E4*F4^2/2</f>
        <v>348</v>
      </c>
      <c r="H4" s="16">
        <v>275</v>
      </c>
      <c r="I4" s="5">
        <f>H4/1.05</f>
        <v>261.90476190476187</v>
      </c>
      <c r="J4" s="5">
        <f>G4/I4*1000</f>
        <v>1328.727272727273</v>
      </c>
      <c r="K4" s="16">
        <v>33740</v>
      </c>
      <c r="L4" s="16">
        <v>0.907</v>
      </c>
      <c r="M4" s="4">
        <f>(B4+C4+0.5*D4)*A4+L4</f>
        <v>25.907</v>
      </c>
      <c r="N4" s="16">
        <v>210000</v>
      </c>
      <c r="O4" s="35">
        <f>M4*10*(F4*100)^4/(8*N4*100*K4)</f>
        <v>1.1700454455641178</v>
      </c>
      <c r="P4" s="35">
        <f>F4*100/O4</f>
        <v>341.8670629559578</v>
      </c>
      <c r="Q4" s="6" t="str">
        <f>IF(P4&gt;250,"Sì","No")</f>
        <v>Sì</v>
      </c>
    </row>
    <row r="5" spans="1:17" ht="21" customHeight="1">
      <c r="A5" s="16">
        <v>5</v>
      </c>
      <c r="B5" s="16">
        <v>1.5</v>
      </c>
      <c r="C5" s="16">
        <v>2.5</v>
      </c>
      <c r="D5" s="19">
        <v>2</v>
      </c>
      <c r="E5" s="4">
        <f>(1.3*B5+1.5*C5+1.5*D5)*A5</f>
        <v>43.5</v>
      </c>
      <c r="F5" s="16">
        <v>5</v>
      </c>
      <c r="G5" s="4">
        <f>E5*F5^2/2</f>
        <v>543.75</v>
      </c>
      <c r="H5" s="16">
        <v>275</v>
      </c>
      <c r="I5" s="5">
        <f>H5/1.05</f>
        <v>261.90476190476187</v>
      </c>
      <c r="J5" s="5">
        <f>G5/I5*1000</f>
        <v>2076.136363636364</v>
      </c>
      <c r="K5" s="16">
        <v>67120</v>
      </c>
      <c r="L5" s="16">
        <v>1.06</v>
      </c>
      <c r="M5" s="4">
        <f>(B5+C5+0.5*D5)*A5+L5</f>
        <v>26.06</v>
      </c>
      <c r="N5" s="16">
        <v>210000</v>
      </c>
      <c r="O5" s="35">
        <f>M5*10*(F5*100)^4/(8*N5*100*K5)</f>
        <v>1.4444190220784379</v>
      </c>
      <c r="P5" s="35">
        <f>F5*100/O5</f>
        <v>346.1599386032234</v>
      </c>
      <c r="Q5" s="6" t="str">
        <f>IF(P5&gt;250,"Sì","No")</f>
        <v>Sì</v>
      </c>
    </row>
    <row r="6" spans="1:17" ht="21" customHeight="1">
      <c r="A6" s="16">
        <v>5</v>
      </c>
      <c r="B6" s="16">
        <v>1.5</v>
      </c>
      <c r="C6" s="16">
        <v>2.5</v>
      </c>
      <c r="D6" s="19">
        <v>2</v>
      </c>
      <c r="E6" s="4">
        <f>(1.3*B6+1.5*C6+1.5*D6)*A6</f>
        <v>43.5</v>
      </c>
      <c r="F6" s="16">
        <v>6</v>
      </c>
      <c r="G6" s="4">
        <f>E6*F6^2/2</f>
        <v>783</v>
      </c>
      <c r="H6" s="16">
        <v>355</v>
      </c>
      <c r="I6" s="5">
        <f>H6/1.05</f>
        <v>338.0952380952381</v>
      </c>
      <c r="J6" s="5">
        <f>G6/I6*1000</f>
        <v>2315.9154929577467</v>
      </c>
      <c r="K6" s="16">
        <v>67120</v>
      </c>
      <c r="L6" s="16">
        <v>1.06</v>
      </c>
      <c r="M6" s="4">
        <f>(B6+C6+0.5*D6)*A6+L6</f>
        <v>26.06</v>
      </c>
      <c r="N6" s="16">
        <v>210000</v>
      </c>
      <c r="O6" s="35">
        <f>M6*10*(F6*100)^4/(8*N6*100*K6)</f>
        <v>2.995147284181849</v>
      </c>
      <c r="P6" s="35">
        <f>F6*100/O6</f>
        <v>200.32403854353203</v>
      </c>
      <c r="Q6" s="6" t="str">
        <f>IF(P6&gt;250,"Sì","No")</f>
        <v>No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106" zoomScaleNormal="106" zoomScalePageLayoutView="0" workbookViewId="0" topLeftCell="A1">
      <selection activeCell="B2" sqref="B2"/>
    </sheetView>
  </sheetViews>
  <sheetFormatPr defaultColWidth="11.421875" defaultRowHeight="12.75"/>
  <cols>
    <col min="1" max="2" width="11.421875" style="3" customWidth="1"/>
    <col min="3" max="4" width="10.00390625" style="3" customWidth="1"/>
    <col min="5" max="5" width="9.421875" style="3" customWidth="1"/>
    <col min="6" max="6" width="9.00390625" style="3" customWidth="1"/>
    <col min="7" max="7" width="7.8515625" style="3" customWidth="1"/>
    <col min="8" max="8" width="11.140625" style="3" customWidth="1"/>
    <col min="9" max="9" width="10.140625" style="3" customWidth="1"/>
    <col min="10" max="10" width="10.421875" style="3" customWidth="1"/>
    <col min="11" max="11" width="10.28125" style="3" customWidth="1"/>
    <col min="12" max="12" width="10.421875" style="3" customWidth="1"/>
    <col min="13" max="14" width="6.00390625" style="3" customWidth="1"/>
    <col min="15" max="15" width="6.8515625" style="3" customWidth="1"/>
    <col min="16" max="16" width="7.421875" style="3" customWidth="1"/>
    <col min="17" max="17" width="6.7109375" style="3" customWidth="1"/>
    <col min="18" max="18" width="8.7109375" style="3" customWidth="1"/>
    <col min="19" max="19" width="9.7109375" style="3" customWidth="1"/>
    <col min="20" max="20" width="8.140625" style="3" customWidth="1"/>
    <col min="21" max="21" width="11.00390625" style="3" customWidth="1"/>
    <col min="22" max="22" width="5.8515625" style="3" customWidth="1"/>
    <col min="23" max="23" width="10.140625" style="3" customWidth="1"/>
    <col min="24" max="24" width="8.28125" style="3" customWidth="1"/>
    <col min="25" max="25" width="8.7109375" style="3" customWidth="1"/>
    <col min="26" max="26" width="9.28125" style="3" customWidth="1"/>
    <col min="27" max="27" width="7.28125" style="3" customWidth="1"/>
    <col min="28" max="28" width="20.28125" style="3" customWidth="1"/>
    <col min="29" max="16384" width="11.421875" style="3" customWidth="1"/>
  </cols>
  <sheetData>
    <row r="1" spans="1:27" ht="18.75">
      <c r="A1" s="43" t="s">
        <v>53</v>
      </c>
      <c r="B1" s="44" t="s">
        <v>10</v>
      </c>
      <c r="C1" s="44" t="s">
        <v>33</v>
      </c>
      <c r="D1" s="44" t="s">
        <v>34</v>
      </c>
      <c r="E1" s="40" t="s">
        <v>35</v>
      </c>
      <c r="F1" s="45" t="s">
        <v>36</v>
      </c>
      <c r="G1" s="44" t="s">
        <v>15</v>
      </c>
      <c r="H1" s="45" t="s">
        <v>37</v>
      </c>
      <c r="I1" s="44" t="s">
        <v>38</v>
      </c>
      <c r="J1" s="42" t="s">
        <v>39</v>
      </c>
      <c r="K1" s="44" t="s">
        <v>40</v>
      </c>
      <c r="L1" s="42" t="s">
        <v>41</v>
      </c>
      <c r="M1" s="42" t="s">
        <v>31</v>
      </c>
      <c r="N1" s="41" t="s">
        <v>0</v>
      </c>
      <c r="O1" s="40" t="s">
        <v>18</v>
      </c>
      <c r="P1" s="41" t="s">
        <v>42</v>
      </c>
      <c r="Q1" s="40" t="s">
        <v>32</v>
      </c>
      <c r="R1" s="41" t="s">
        <v>43</v>
      </c>
      <c r="S1" s="40" t="s">
        <v>20</v>
      </c>
      <c r="T1" s="41" t="s">
        <v>44</v>
      </c>
      <c r="U1" s="41" t="s">
        <v>30</v>
      </c>
      <c r="V1" s="42" t="s">
        <v>45</v>
      </c>
      <c r="W1" s="40" t="s">
        <v>46</v>
      </c>
      <c r="X1" s="41" t="s">
        <v>47</v>
      </c>
      <c r="Y1" s="42" t="s">
        <v>48</v>
      </c>
      <c r="Z1" s="42" t="s">
        <v>49</v>
      </c>
      <c r="AA1" s="42" t="s">
        <v>50</v>
      </c>
    </row>
    <row r="2" spans="1:27" ht="14.25">
      <c r="A2" s="46"/>
      <c r="B2" s="45"/>
      <c r="C2" s="45"/>
      <c r="D2" s="45"/>
      <c r="E2" s="42"/>
      <c r="F2" s="45"/>
      <c r="G2" s="45"/>
      <c r="H2" s="45"/>
      <c r="I2" s="45"/>
      <c r="J2" s="42"/>
      <c r="K2" s="45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1"/>
      <c r="Y2" s="42"/>
      <c r="Z2" s="42"/>
      <c r="AA2" s="42" t="s">
        <v>1</v>
      </c>
    </row>
    <row r="3" spans="1:27" ht="14.25">
      <c r="A3" s="47" t="s">
        <v>51</v>
      </c>
      <c r="B3" s="40">
        <v>2</v>
      </c>
      <c r="C3" s="40">
        <v>4.73</v>
      </c>
      <c r="D3" s="40">
        <v>2.52</v>
      </c>
      <c r="E3" s="40">
        <v>2</v>
      </c>
      <c r="F3" s="42">
        <f>(1.3*C3+1.5*D3+1.5*E3)*B3</f>
        <v>25.858000000000004</v>
      </c>
      <c r="G3" s="40">
        <v>2</v>
      </c>
      <c r="H3" s="42">
        <f>F3*G3^2/2</f>
        <v>51.71600000000001</v>
      </c>
      <c r="I3" s="40">
        <v>450</v>
      </c>
      <c r="J3" s="42">
        <f>I3/1.15</f>
        <v>391.304347826087</v>
      </c>
      <c r="K3" s="40">
        <v>33.2</v>
      </c>
      <c r="L3" s="41">
        <f>0.85*K3/1.5</f>
        <v>18.813333333333336</v>
      </c>
      <c r="M3" s="42">
        <f>L3/(L3+J3/15)</f>
        <v>0.4190024918337572</v>
      </c>
      <c r="N3" s="42">
        <f>(2/(M3*(1-M3/3)))^0.5</f>
        <v>2.3554480472048764</v>
      </c>
      <c r="O3" s="40">
        <v>30</v>
      </c>
      <c r="P3" s="42">
        <f>N3*(H3*1000/(L3*O3))^0.5</f>
        <v>22.547193426044824</v>
      </c>
      <c r="Q3" s="40">
        <v>5</v>
      </c>
      <c r="R3" s="42">
        <f>P3+Q3</f>
        <v>27.547193426044824</v>
      </c>
      <c r="S3" s="40">
        <v>50</v>
      </c>
      <c r="T3" s="42">
        <f>O3*S3*0.0001</f>
        <v>0.15</v>
      </c>
      <c r="U3" s="42">
        <f>T3*2500/100</f>
        <v>3.75</v>
      </c>
      <c r="V3" s="42">
        <f>(C3+D3+0.5*E3)*B3+U3</f>
        <v>20.25</v>
      </c>
      <c r="W3" s="48">
        <v>21000</v>
      </c>
      <c r="X3" s="49">
        <f>(O3*S3^3)/12</f>
        <v>312500</v>
      </c>
      <c r="Y3" s="42">
        <f>V3*10*(G3*100)^4/(8*W3*100*X3)</f>
        <v>0.061714285714285715</v>
      </c>
      <c r="Z3" s="42">
        <f>G3*100/Y3</f>
        <v>3240.740740740741</v>
      </c>
      <c r="AA3" s="42" t="str">
        <f>IF(Z3&gt;250,"Sì","No")</f>
        <v>Sì</v>
      </c>
    </row>
    <row r="4" spans="1:27" ht="14.25">
      <c r="A4" s="46"/>
      <c r="B4" s="42"/>
      <c r="C4" s="42"/>
      <c r="D4" s="42"/>
      <c r="E4" s="42"/>
      <c r="F4" s="41">
        <f>F3+1.3*U3</f>
        <v>30.733000000000004</v>
      </c>
      <c r="G4" s="41">
        <f>G3</f>
        <v>2</v>
      </c>
      <c r="H4" s="41">
        <f>F4*G4^2/2</f>
        <v>61.46600000000001</v>
      </c>
      <c r="I4" s="41">
        <f>I3</f>
        <v>450</v>
      </c>
      <c r="J4" s="41">
        <f>I4/1.15</f>
        <v>391.304347826087</v>
      </c>
      <c r="K4" s="41">
        <f>K3</f>
        <v>33.2</v>
      </c>
      <c r="L4" s="41">
        <f>L3</f>
        <v>18.813333333333336</v>
      </c>
      <c r="M4" s="41">
        <f>M3</f>
        <v>0.4190024918337572</v>
      </c>
      <c r="N4" s="41">
        <f>N3</f>
        <v>2.3554480472048764</v>
      </c>
      <c r="O4" s="41">
        <f>O3</f>
        <v>30</v>
      </c>
      <c r="P4" s="41">
        <f>N4*(H4*1000/(L4*O4))^0.5</f>
        <v>24.580884319033935</v>
      </c>
      <c r="Q4" s="41">
        <f>Q3</f>
        <v>5</v>
      </c>
      <c r="R4" s="41">
        <f>P4+Q4</f>
        <v>29.580884319033935</v>
      </c>
      <c r="S4" s="41" t="str">
        <f>IF(R4&lt;S3,"verificata","non verificato")</f>
        <v>verificata</v>
      </c>
      <c r="T4" s="42"/>
      <c r="U4" s="42"/>
      <c r="V4" s="42"/>
      <c r="W4" s="42"/>
      <c r="X4" s="41"/>
      <c r="Y4" s="42"/>
      <c r="Z4" s="42"/>
      <c r="AA4" s="42"/>
    </row>
    <row r="5" spans="1:27" ht="14.25">
      <c r="A5" s="47" t="s">
        <v>52</v>
      </c>
      <c r="B5" s="40">
        <v>4</v>
      </c>
      <c r="C5" s="40">
        <v>4.73</v>
      </c>
      <c r="D5" s="40">
        <v>2.52</v>
      </c>
      <c r="E5" s="40">
        <v>2</v>
      </c>
      <c r="F5" s="42">
        <f>(1.3*C5+1.5*D5+1.5*E5)*B5</f>
        <v>51.71600000000001</v>
      </c>
      <c r="G5" s="40">
        <v>2</v>
      </c>
      <c r="H5" s="42">
        <f>F5*G5^2/2</f>
        <v>103.43200000000002</v>
      </c>
      <c r="I5" s="40">
        <v>450</v>
      </c>
      <c r="J5" s="42">
        <f>I5/1.15</f>
        <v>391.304347826087</v>
      </c>
      <c r="K5" s="40">
        <v>33.2</v>
      </c>
      <c r="L5" s="41">
        <f>0.85*K5/1.5</f>
        <v>18.813333333333336</v>
      </c>
      <c r="M5" s="42">
        <f>L5/(L5+J5/15)</f>
        <v>0.4190024918337572</v>
      </c>
      <c r="N5" s="42">
        <f>(2/(M5*(1-M5/3)))^0.5</f>
        <v>2.3554480472048764</v>
      </c>
      <c r="O5" s="40">
        <v>30</v>
      </c>
      <c r="P5" s="42">
        <f>N5*(H5*1000/(L5*O5))^0.5</f>
        <v>31.886546736562085</v>
      </c>
      <c r="Q5" s="40">
        <v>5</v>
      </c>
      <c r="R5" s="42">
        <f>P5+Q5</f>
        <v>36.88654673656208</v>
      </c>
      <c r="S5" s="40">
        <v>50</v>
      </c>
      <c r="T5" s="42">
        <f>O5*S5*0.0001</f>
        <v>0.15</v>
      </c>
      <c r="U5" s="42">
        <f>T5*2500/100</f>
        <v>3.75</v>
      </c>
      <c r="V5" s="42">
        <f>(C5+D5+0.5*E5)*B5+U5</f>
        <v>36.75</v>
      </c>
      <c r="W5" s="48">
        <v>21000</v>
      </c>
      <c r="X5" s="49">
        <f>(O5*S5^3)/12</f>
        <v>312500</v>
      </c>
      <c r="Y5" s="42">
        <f>V5*10*(G5*100)^4/(8*W5*100*X5)</f>
        <v>0.112</v>
      </c>
      <c r="Z5" s="42">
        <f>G5*100/Y5</f>
        <v>1785.7142857142858</v>
      </c>
      <c r="AA5" s="42" t="str">
        <f>IF(Z5&gt;250,"Sì","No")</f>
        <v>Sì</v>
      </c>
    </row>
    <row r="6" spans="1:27" ht="14.25">
      <c r="A6" s="46"/>
      <c r="B6" s="42"/>
      <c r="C6" s="42"/>
      <c r="D6" s="42"/>
      <c r="E6" s="42"/>
      <c r="F6" s="41">
        <f>F5+1.3*U5</f>
        <v>56.59100000000001</v>
      </c>
      <c r="G6" s="41">
        <f>G5</f>
        <v>2</v>
      </c>
      <c r="H6" s="41">
        <f>F6*G6^2/2</f>
        <v>113.18200000000002</v>
      </c>
      <c r="I6" s="41">
        <f>I5</f>
        <v>450</v>
      </c>
      <c r="J6" s="41">
        <f>I6/1.15</f>
        <v>391.304347826087</v>
      </c>
      <c r="K6" s="41">
        <f>K5</f>
        <v>33.2</v>
      </c>
      <c r="L6" s="41">
        <f>L5</f>
        <v>18.813333333333336</v>
      </c>
      <c r="M6" s="41">
        <f>L6/(L6+J6/15)</f>
        <v>0.4190024918337572</v>
      </c>
      <c r="N6" s="41">
        <f>(2/(M6*(1-M6/3)))^0.5</f>
        <v>2.3554480472048764</v>
      </c>
      <c r="O6" s="41">
        <f>O5</f>
        <v>30</v>
      </c>
      <c r="P6" s="41">
        <f>N6*(H6*1000/(L6*O6))^0.5</f>
        <v>33.35559631152181</v>
      </c>
      <c r="Q6" s="41">
        <f>Q5</f>
        <v>5</v>
      </c>
      <c r="R6" s="41">
        <f>P6+Q6</f>
        <v>38.35559631152181</v>
      </c>
      <c r="S6" s="41" t="str">
        <f>IF(R6&lt;S5,"verificata","non verificato")</f>
        <v>verificata</v>
      </c>
      <c r="T6" s="42"/>
      <c r="U6" s="42"/>
      <c r="V6" s="42"/>
      <c r="W6" s="42"/>
      <c r="X6" s="41"/>
      <c r="Y6" s="42"/>
      <c r="Z6" s="42"/>
      <c r="AA6" s="42"/>
    </row>
    <row r="7" spans="2:27" ht="12.75">
      <c r="B7" s="37"/>
      <c r="C7" s="37"/>
      <c r="D7" s="37"/>
      <c r="E7" s="36"/>
      <c r="F7" s="37" t="s">
        <v>3</v>
      </c>
      <c r="G7" s="37"/>
      <c r="H7" s="37" t="s">
        <v>4</v>
      </c>
      <c r="I7" s="37" t="s">
        <v>5</v>
      </c>
      <c r="J7" s="36" t="s">
        <v>1</v>
      </c>
      <c r="K7" s="37" t="s">
        <v>6</v>
      </c>
      <c r="L7" s="36" t="s">
        <v>1</v>
      </c>
      <c r="M7" s="36" t="s">
        <v>1</v>
      </c>
      <c r="N7" s="36" t="s">
        <v>7</v>
      </c>
      <c r="O7" s="37" t="s">
        <v>1</v>
      </c>
      <c r="P7" s="36" t="s">
        <v>1</v>
      </c>
      <c r="Q7" s="37" t="s">
        <v>1</v>
      </c>
      <c r="R7" s="37"/>
      <c r="S7" s="38"/>
      <c r="T7" s="39"/>
      <c r="U7" s="39"/>
      <c r="V7" s="36"/>
      <c r="W7" s="38"/>
      <c r="X7" s="38"/>
      <c r="Y7" s="36"/>
      <c r="Z7" s="36"/>
      <c r="AA7" s="36"/>
    </row>
    <row r="8" spans="2:27" ht="12.75">
      <c r="B8" s="37"/>
      <c r="C8" s="37"/>
      <c r="D8" s="37"/>
      <c r="E8" s="36"/>
      <c r="F8" s="37" t="s">
        <v>3</v>
      </c>
      <c r="G8" s="37"/>
      <c r="H8" s="37" t="s">
        <v>4</v>
      </c>
      <c r="I8" s="37" t="s">
        <v>5</v>
      </c>
      <c r="J8" s="36" t="s">
        <v>1</v>
      </c>
      <c r="K8" s="37" t="s">
        <v>6</v>
      </c>
      <c r="L8" s="36" t="s">
        <v>1</v>
      </c>
      <c r="M8" s="36" t="s">
        <v>1</v>
      </c>
      <c r="N8" s="36" t="s">
        <v>7</v>
      </c>
      <c r="O8" s="37" t="s">
        <v>1</v>
      </c>
      <c r="P8" s="36" t="s">
        <v>1</v>
      </c>
      <c r="Q8" s="37" t="s">
        <v>1</v>
      </c>
      <c r="R8" s="37"/>
      <c r="S8" s="38"/>
      <c r="T8" s="39"/>
      <c r="U8" s="39"/>
      <c r="V8" s="36"/>
      <c r="W8" s="38"/>
      <c r="X8" s="38"/>
      <c r="Y8" s="36"/>
      <c r="Z8" s="36"/>
      <c r="AA8" s="36"/>
    </row>
    <row r="9" spans="2:27" ht="12.75">
      <c r="B9" s="37"/>
      <c r="C9" s="37"/>
      <c r="D9" s="37"/>
      <c r="E9" s="36"/>
      <c r="F9" s="37" t="s">
        <v>3</v>
      </c>
      <c r="G9" s="37"/>
      <c r="H9" s="37" t="s">
        <v>4</v>
      </c>
      <c r="I9" s="37" t="s">
        <v>5</v>
      </c>
      <c r="J9" s="36" t="s">
        <v>1</v>
      </c>
      <c r="K9" s="37" t="s">
        <v>6</v>
      </c>
      <c r="L9" s="36" t="s">
        <v>1</v>
      </c>
      <c r="M9" s="36" t="s">
        <v>1</v>
      </c>
      <c r="N9" s="36" t="s">
        <v>7</v>
      </c>
      <c r="O9" s="37" t="s">
        <v>1</v>
      </c>
      <c r="P9" s="36" t="s">
        <v>1</v>
      </c>
      <c r="Q9" s="37" t="s">
        <v>1</v>
      </c>
      <c r="R9" s="37"/>
      <c r="S9" s="38"/>
      <c r="T9" s="39"/>
      <c r="U9" s="39"/>
      <c r="V9" s="36"/>
      <c r="W9" s="38"/>
      <c r="X9" s="38"/>
      <c r="Y9" s="36"/>
      <c r="Z9" s="36"/>
      <c r="AA9" s="36"/>
    </row>
    <row r="10" spans="2:27" ht="12.75">
      <c r="B10" s="37"/>
      <c r="C10" s="37"/>
      <c r="D10" s="37"/>
      <c r="E10" s="36"/>
      <c r="F10" s="37" t="s">
        <v>3</v>
      </c>
      <c r="G10" s="37"/>
      <c r="H10" s="37" t="s">
        <v>4</v>
      </c>
      <c r="I10" s="37" t="s">
        <v>5</v>
      </c>
      <c r="J10" s="36" t="s">
        <v>1</v>
      </c>
      <c r="K10" s="37" t="s">
        <v>6</v>
      </c>
      <c r="L10" s="36" t="s">
        <v>1</v>
      </c>
      <c r="M10" s="36" t="s">
        <v>1</v>
      </c>
      <c r="N10" s="36" t="s">
        <v>7</v>
      </c>
      <c r="O10" s="37" t="s">
        <v>1</v>
      </c>
      <c r="P10" s="36" t="s">
        <v>1</v>
      </c>
      <c r="Q10" s="37" t="s">
        <v>1</v>
      </c>
      <c r="R10" s="37"/>
      <c r="S10" s="38"/>
      <c r="T10" s="39"/>
      <c r="U10" s="39"/>
      <c r="V10" s="36"/>
      <c r="W10" s="38"/>
      <c r="X10" s="38"/>
      <c r="Y10" s="36"/>
      <c r="Z10" s="36"/>
      <c r="AA10" s="36"/>
    </row>
    <row r="11" spans="2:27" ht="12.75">
      <c r="B11" s="37"/>
      <c r="C11" s="37"/>
      <c r="D11" s="37"/>
      <c r="E11" s="36"/>
      <c r="F11" s="37" t="s">
        <v>3</v>
      </c>
      <c r="G11" s="37"/>
      <c r="H11" s="37" t="s">
        <v>4</v>
      </c>
      <c r="I11" s="37" t="s">
        <v>5</v>
      </c>
      <c r="J11" s="36" t="s">
        <v>1</v>
      </c>
      <c r="K11" s="37" t="s">
        <v>6</v>
      </c>
      <c r="L11" s="36" t="s">
        <v>1</v>
      </c>
      <c r="M11" s="36" t="s">
        <v>1</v>
      </c>
      <c r="N11" s="36" t="s">
        <v>7</v>
      </c>
      <c r="O11" s="37" t="s">
        <v>1</v>
      </c>
      <c r="P11" s="36" t="s">
        <v>1</v>
      </c>
      <c r="Q11" s="37" t="s">
        <v>1</v>
      </c>
      <c r="R11" s="37"/>
      <c r="S11" s="38"/>
      <c r="T11" s="39"/>
      <c r="U11" s="39"/>
      <c r="V11" s="36"/>
      <c r="W11" s="38"/>
      <c r="X11" s="38"/>
      <c r="Y11" s="36"/>
      <c r="Z11" s="36"/>
      <c r="AA11" s="36"/>
    </row>
    <row r="12" spans="2:27" ht="12.75">
      <c r="B12" s="37"/>
      <c r="C12" s="37"/>
      <c r="D12" s="37"/>
      <c r="E12" s="36"/>
      <c r="F12" s="37" t="s">
        <v>3</v>
      </c>
      <c r="G12" s="37"/>
      <c r="H12" s="37" t="s">
        <v>4</v>
      </c>
      <c r="I12" s="37" t="s">
        <v>5</v>
      </c>
      <c r="J12" s="36" t="s">
        <v>1</v>
      </c>
      <c r="K12" s="37" t="s">
        <v>6</v>
      </c>
      <c r="L12" s="36" t="s">
        <v>1</v>
      </c>
      <c r="M12" s="36" t="s">
        <v>1</v>
      </c>
      <c r="N12" s="36" t="s">
        <v>7</v>
      </c>
      <c r="O12" s="37" t="s">
        <v>1</v>
      </c>
      <c r="P12" s="36" t="s">
        <v>1</v>
      </c>
      <c r="Q12" s="37" t="s">
        <v>1</v>
      </c>
      <c r="R12" s="37"/>
      <c r="S12" s="38"/>
      <c r="T12" s="39"/>
      <c r="U12" s="39"/>
      <c r="V12" s="36"/>
      <c r="W12" s="38"/>
      <c r="X12" s="38"/>
      <c r="Y12" s="36"/>
      <c r="Z12" s="36"/>
      <c r="AA12" s="36"/>
    </row>
    <row r="13" spans="2:27" ht="12.75">
      <c r="B13" s="37"/>
      <c r="C13" s="37"/>
      <c r="D13" s="37"/>
      <c r="E13" s="36"/>
      <c r="F13" s="37" t="s">
        <v>3</v>
      </c>
      <c r="G13" s="37"/>
      <c r="H13" s="37" t="s">
        <v>4</v>
      </c>
      <c r="I13" s="37" t="s">
        <v>5</v>
      </c>
      <c r="J13" s="36" t="s">
        <v>1</v>
      </c>
      <c r="K13" s="37" t="s">
        <v>6</v>
      </c>
      <c r="L13" s="36" t="s">
        <v>1</v>
      </c>
      <c r="M13" s="36" t="s">
        <v>1</v>
      </c>
      <c r="N13" s="36" t="s">
        <v>7</v>
      </c>
      <c r="O13" s="37" t="s">
        <v>1</v>
      </c>
      <c r="P13" s="36" t="s">
        <v>1</v>
      </c>
      <c r="Q13" s="37" t="s">
        <v>1</v>
      </c>
      <c r="R13" s="37"/>
      <c r="S13" s="38"/>
      <c r="T13" s="39"/>
      <c r="U13" s="39"/>
      <c r="V13" s="36"/>
      <c r="W13" s="38"/>
      <c r="X13" s="38"/>
      <c r="Y13" s="36"/>
      <c r="Z13" s="36"/>
      <c r="AA13" s="36"/>
    </row>
    <row r="14" spans="2:27" ht="12.75">
      <c r="B14" s="37"/>
      <c r="C14" s="37"/>
      <c r="D14" s="37"/>
      <c r="E14" s="36"/>
      <c r="F14" s="37" t="s">
        <v>3</v>
      </c>
      <c r="G14" s="37"/>
      <c r="H14" s="37" t="s">
        <v>4</v>
      </c>
      <c r="I14" s="37" t="s">
        <v>5</v>
      </c>
      <c r="J14" s="36" t="s">
        <v>1</v>
      </c>
      <c r="K14" s="37" t="s">
        <v>6</v>
      </c>
      <c r="L14" s="36" t="s">
        <v>1</v>
      </c>
      <c r="M14" s="36" t="s">
        <v>1</v>
      </c>
      <c r="N14" s="36" t="s">
        <v>7</v>
      </c>
      <c r="O14" s="37" t="s">
        <v>1</v>
      </c>
      <c r="P14" s="36" t="s">
        <v>1</v>
      </c>
      <c r="Q14" s="37" t="s">
        <v>1</v>
      </c>
      <c r="R14" s="37"/>
      <c r="S14" s="38"/>
      <c r="T14" s="39"/>
      <c r="U14" s="39"/>
      <c r="V14" s="36"/>
      <c r="W14" s="38"/>
      <c r="X14" s="38"/>
      <c r="Y14" s="36"/>
      <c r="Z14" s="36"/>
      <c r="AA14" s="36"/>
    </row>
    <row r="15" spans="2:27" ht="12.75">
      <c r="B15" s="37"/>
      <c r="C15" s="37"/>
      <c r="D15" s="37"/>
      <c r="E15" s="36"/>
      <c r="F15" s="37" t="s">
        <v>3</v>
      </c>
      <c r="G15" s="37"/>
      <c r="H15" s="37" t="s">
        <v>4</v>
      </c>
      <c r="I15" s="37" t="s">
        <v>5</v>
      </c>
      <c r="J15" s="36" t="s">
        <v>1</v>
      </c>
      <c r="K15" s="37" t="s">
        <v>6</v>
      </c>
      <c r="L15" s="36" t="s">
        <v>1</v>
      </c>
      <c r="M15" s="36" t="s">
        <v>1</v>
      </c>
      <c r="N15" s="36" t="s">
        <v>7</v>
      </c>
      <c r="O15" s="37" t="s">
        <v>1</v>
      </c>
      <c r="P15" s="36" t="s">
        <v>1</v>
      </c>
      <c r="Q15" s="37" t="s">
        <v>1</v>
      </c>
      <c r="R15" s="37"/>
      <c r="S15" s="38"/>
      <c r="T15" s="39"/>
      <c r="U15" s="39"/>
      <c r="V15" s="36"/>
      <c r="W15" s="38"/>
      <c r="X15" s="38"/>
      <c r="Y15" s="36"/>
      <c r="Z15" s="36"/>
      <c r="AA15" s="36"/>
    </row>
    <row r="16" spans="2:27" ht="12.75">
      <c r="B16" s="37"/>
      <c r="C16" s="37"/>
      <c r="D16" s="37"/>
      <c r="E16" s="36"/>
      <c r="F16" s="37" t="s">
        <v>3</v>
      </c>
      <c r="G16" s="37"/>
      <c r="H16" s="37" t="s">
        <v>4</v>
      </c>
      <c r="I16" s="37" t="s">
        <v>5</v>
      </c>
      <c r="J16" s="36" t="s">
        <v>1</v>
      </c>
      <c r="K16" s="37" t="s">
        <v>6</v>
      </c>
      <c r="L16" s="36" t="s">
        <v>1</v>
      </c>
      <c r="M16" s="36" t="s">
        <v>1</v>
      </c>
      <c r="N16" s="36" t="s">
        <v>7</v>
      </c>
      <c r="O16" s="37" t="s">
        <v>1</v>
      </c>
      <c r="P16" s="36" t="s">
        <v>1</v>
      </c>
      <c r="Q16" s="37" t="s">
        <v>1</v>
      </c>
      <c r="R16" s="37"/>
      <c r="S16" s="38"/>
      <c r="T16" s="39"/>
      <c r="U16" s="39"/>
      <c r="V16" s="36"/>
      <c r="W16" s="38"/>
      <c r="X16" s="38"/>
      <c r="Y16" s="36"/>
      <c r="Z16" s="36"/>
      <c r="AA16" s="36"/>
    </row>
    <row r="17" spans="2:27" ht="12.75">
      <c r="B17" s="37"/>
      <c r="C17" s="37"/>
      <c r="D17" s="37"/>
      <c r="E17" s="36"/>
      <c r="F17" s="37" t="s">
        <v>3</v>
      </c>
      <c r="G17" s="37"/>
      <c r="H17" s="37" t="s">
        <v>4</v>
      </c>
      <c r="I17" s="37" t="s">
        <v>5</v>
      </c>
      <c r="J17" s="36" t="s">
        <v>1</v>
      </c>
      <c r="K17" s="37" t="s">
        <v>6</v>
      </c>
      <c r="L17" s="36" t="s">
        <v>1</v>
      </c>
      <c r="M17" s="36" t="s">
        <v>1</v>
      </c>
      <c r="N17" s="36" t="s">
        <v>7</v>
      </c>
      <c r="O17" s="37" t="s">
        <v>1</v>
      </c>
      <c r="P17" s="36" t="s">
        <v>1</v>
      </c>
      <c r="Q17" s="37" t="s">
        <v>1</v>
      </c>
      <c r="R17" s="37"/>
      <c r="S17" s="38"/>
      <c r="T17" s="39"/>
      <c r="U17" s="39"/>
      <c r="V17" s="36"/>
      <c r="W17" s="38"/>
      <c r="X17" s="38"/>
      <c r="Y17" s="36"/>
      <c r="Z17" s="36"/>
      <c r="AA17" s="36"/>
    </row>
    <row r="18" spans="2:27" ht="12.75">
      <c r="B18" s="37"/>
      <c r="C18" s="37"/>
      <c r="D18" s="37"/>
      <c r="E18" s="36"/>
      <c r="F18" s="37" t="s">
        <v>3</v>
      </c>
      <c r="G18" s="37"/>
      <c r="H18" s="37" t="s">
        <v>4</v>
      </c>
      <c r="I18" s="37" t="s">
        <v>5</v>
      </c>
      <c r="J18" s="36" t="s">
        <v>1</v>
      </c>
      <c r="K18" s="37" t="s">
        <v>6</v>
      </c>
      <c r="L18" s="36" t="s">
        <v>1</v>
      </c>
      <c r="M18" s="36" t="s">
        <v>1</v>
      </c>
      <c r="N18" s="36" t="s">
        <v>7</v>
      </c>
      <c r="O18" s="37" t="s">
        <v>1</v>
      </c>
      <c r="P18" s="36" t="s">
        <v>1</v>
      </c>
      <c r="Q18" s="37" t="s">
        <v>1</v>
      </c>
      <c r="R18" s="37"/>
      <c r="S18" s="38"/>
      <c r="T18" s="39"/>
      <c r="U18" s="39"/>
      <c r="V18" s="36"/>
      <c r="W18" s="38"/>
      <c r="X18" s="38"/>
      <c r="Y18" s="36"/>
      <c r="Z18" s="36"/>
      <c r="AA18" s="36"/>
    </row>
    <row r="19" spans="2:27" ht="12.75">
      <c r="B19" s="37"/>
      <c r="C19" s="37"/>
      <c r="D19" s="37"/>
      <c r="E19" s="36"/>
      <c r="F19" s="37" t="s">
        <v>3</v>
      </c>
      <c r="G19" s="37"/>
      <c r="H19" s="37" t="s">
        <v>4</v>
      </c>
      <c r="I19" s="37" t="s">
        <v>5</v>
      </c>
      <c r="J19" s="36" t="s">
        <v>1</v>
      </c>
      <c r="K19" s="37" t="s">
        <v>6</v>
      </c>
      <c r="L19" s="36" t="s">
        <v>1</v>
      </c>
      <c r="M19" s="36" t="s">
        <v>1</v>
      </c>
      <c r="N19" s="36" t="s">
        <v>7</v>
      </c>
      <c r="O19" s="37" t="s">
        <v>1</v>
      </c>
      <c r="P19" s="36" t="s">
        <v>1</v>
      </c>
      <c r="Q19" s="37" t="s">
        <v>1</v>
      </c>
      <c r="R19" s="37"/>
      <c r="S19" s="38"/>
      <c r="T19" s="39"/>
      <c r="U19" s="39"/>
      <c r="V19" s="36"/>
      <c r="W19" s="38"/>
      <c r="X19" s="38"/>
      <c r="Y19" s="36"/>
      <c r="Z19" s="36"/>
      <c r="AA19" s="36"/>
    </row>
    <row r="20" spans="2:27" ht="12.75">
      <c r="B20" s="37"/>
      <c r="C20" s="37"/>
      <c r="D20" s="37"/>
      <c r="E20" s="36"/>
      <c r="F20" s="37" t="s">
        <v>3</v>
      </c>
      <c r="G20" s="37"/>
      <c r="H20" s="37" t="s">
        <v>4</v>
      </c>
      <c r="I20" s="37" t="s">
        <v>5</v>
      </c>
      <c r="J20" s="36" t="s">
        <v>1</v>
      </c>
      <c r="K20" s="37" t="s">
        <v>6</v>
      </c>
      <c r="L20" s="36" t="s">
        <v>1</v>
      </c>
      <c r="M20" s="36" t="s">
        <v>1</v>
      </c>
      <c r="N20" s="36" t="s">
        <v>7</v>
      </c>
      <c r="O20" s="37" t="s">
        <v>1</v>
      </c>
      <c r="P20" s="36" t="s">
        <v>1</v>
      </c>
      <c r="Q20" s="37" t="s">
        <v>1</v>
      </c>
      <c r="R20" s="37"/>
      <c r="S20" s="38"/>
      <c r="T20" s="39"/>
      <c r="U20" s="39"/>
      <c r="V20" s="36"/>
      <c r="W20" s="38"/>
      <c r="X20" s="38"/>
      <c r="Y20" s="36"/>
      <c r="Z20" s="36"/>
      <c r="AA20" s="36"/>
    </row>
    <row r="21" spans="2:27" ht="12.75">
      <c r="B21" s="37"/>
      <c r="C21" s="37"/>
      <c r="D21" s="37"/>
      <c r="E21" s="36"/>
      <c r="F21" s="37" t="s">
        <v>3</v>
      </c>
      <c r="G21" s="37"/>
      <c r="H21" s="37" t="s">
        <v>4</v>
      </c>
      <c r="I21" s="37" t="s">
        <v>5</v>
      </c>
      <c r="J21" s="36" t="s">
        <v>1</v>
      </c>
      <c r="K21" s="37" t="s">
        <v>6</v>
      </c>
      <c r="L21" s="36" t="s">
        <v>1</v>
      </c>
      <c r="M21" s="36" t="s">
        <v>1</v>
      </c>
      <c r="N21" s="36" t="s">
        <v>7</v>
      </c>
      <c r="O21" s="37" t="s">
        <v>1</v>
      </c>
      <c r="P21" s="36" t="s">
        <v>1</v>
      </c>
      <c r="Q21" s="37" t="s">
        <v>1</v>
      </c>
      <c r="R21" s="37"/>
      <c r="S21" s="38"/>
      <c r="T21" s="39"/>
      <c r="U21" s="39"/>
      <c r="V21" s="36"/>
      <c r="W21" s="38"/>
      <c r="X21" s="38"/>
      <c r="Y21" s="36"/>
      <c r="Z21" s="36"/>
      <c r="AA21" s="36"/>
    </row>
    <row r="22" spans="2:27" ht="12.75">
      <c r="B22" s="37"/>
      <c r="C22" s="37"/>
      <c r="D22" s="37"/>
      <c r="E22" s="36"/>
      <c r="F22" s="37" t="s">
        <v>3</v>
      </c>
      <c r="G22" s="37"/>
      <c r="H22" s="37" t="s">
        <v>4</v>
      </c>
      <c r="I22" s="37" t="s">
        <v>5</v>
      </c>
      <c r="J22" s="36" t="s">
        <v>1</v>
      </c>
      <c r="K22" s="37" t="s">
        <v>6</v>
      </c>
      <c r="L22" s="36" t="s">
        <v>1</v>
      </c>
      <c r="M22" s="36" t="s">
        <v>1</v>
      </c>
      <c r="N22" s="36" t="s">
        <v>7</v>
      </c>
      <c r="O22" s="37" t="s">
        <v>1</v>
      </c>
      <c r="P22" s="36" t="s">
        <v>1</v>
      </c>
      <c r="Q22" s="37" t="s">
        <v>1</v>
      </c>
      <c r="R22" s="37"/>
      <c r="S22" s="38"/>
      <c r="T22" s="39"/>
      <c r="U22" s="39"/>
      <c r="V22" s="36"/>
      <c r="W22" s="38"/>
      <c r="X22" s="38"/>
      <c r="Y22" s="36"/>
      <c r="Z22" s="36"/>
      <c r="AA22" s="36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</cp:lastModifiedBy>
  <cp:lastPrinted>2011-03-29T18:14:40Z</cp:lastPrinted>
  <dcterms:created xsi:type="dcterms:W3CDTF">2010-04-15T07:05:20Z</dcterms:created>
  <dcterms:modified xsi:type="dcterms:W3CDTF">2020-11-25T19:03:34Z</dcterms:modified>
  <cp:category/>
  <cp:version/>
  <cp:contentType/>
  <cp:contentStatus/>
</cp:coreProperties>
</file>