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8985" activeTab="2"/>
  </bookViews>
  <sheets>
    <sheet name="legno" sheetId="1" r:id="rId1"/>
    <sheet name="acciaio" sheetId="2" r:id="rId2"/>
    <sheet name="cls_armato" sheetId="3" r:id="rId3"/>
  </sheets>
  <definedNames/>
  <calcPr fullCalcOnLoad="1"/>
</workbook>
</file>

<file path=xl/sharedStrings.xml><?xml version="1.0" encoding="utf-8"?>
<sst xmlns="http://schemas.openxmlformats.org/spreadsheetml/2006/main" count="39" uniqueCount="23">
  <si>
    <t>interasse (m)</t>
  </si>
  <si>
    <t>qs (kN/mq)</t>
  </si>
  <si>
    <t>qp (kN/mq) (carico permanente)</t>
  </si>
  <si>
    <t>qa (kN/mq) (accidentale)</t>
  </si>
  <si>
    <t>q (kN/m)</t>
  </si>
  <si>
    <t>luce (m)</t>
  </si>
  <si>
    <t>M (kN*m)</t>
  </si>
  <si>
    <t>fy (N/mmq)</t>
  </si>
  <si>
    <t>sig_am (N/mmq)</t>
  </si>
  <si>
    <t>b (cm)</t>
  </si>
  <si>
    <t>h (cm)</t>
  </si>
  <si>
    <t>fm,k (N/mmq)</t>
  </si>
  <si>
    <t>fy,k (N/mmq)</t>
  </si>
  <si>
    <t>Wx (cm^3)</t>
  </si>
  <si>
    <t>Rck (N/mmq)</t>
  </si>
  <si>
    <t>sig_ca (N/mmq)</t>
  </si>
  <si>
    <t>alfa</t>
  </si>
  <si>
    <t>r</t>
  </si>
  <si>
    <t>b(cm)</t>
  </si>
  <si>
    <t>h(cm)</t>
  </si>
  <si>
    <t>H(cm)</t>
  </si>
  <si>
    <t>delta</t>
  </si>
  <si>
    <t>H/l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</si>
</sst>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8" fillId="15" borderId="0" xfId="28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2" fontId="18" fillId="15" borderId="0" xfId="28" applyNumberFormat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0" xfId="0" applyNumberFormat="1" applyAlignment="1">
      <alignment/>
    </xf>
    <xf numFmtId="1" fontId="0" fillId="33" borderId="10" xfId="0" applyNumberFormat="1" applyFill="1" applyBorder="1" applyAlignment="1">
      <alignment horizontal="center"/>
    </xf>
    <xf numFmtId="0" fontId="18" fillId="15" borderId="0" xfId="28" applyAlignment="1">
      <alignment horizontal="center" vertical="center"/>
    </xf>
    <xf numFmtId="2" fontId="18" fillId="15" borderId="0" xfId="28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12.28125" style="0" customWidth="1"/>
    <col min="2" max="2" width="10.7109375" style="0" customWidth="1"/>
    <col min="3" max="3" width="29.28125" style="0" customWidth="1"/>
    <col min="4" max="4" width="22.8515625" style="0" customWidth="1"/>
    <col min="6" max="6" width="8.00390625" style="0" customWidth="1"/>
    <col min="8" max="8" width="11.57421875" style="0" customWidth="1"/>
    <col min="9" max="9" width="15.7109375" style="6" customWidth="1"/>
    <col min="10" max="10" width="6.28125" style="0" customWidth="1"/>
    <col min="11" max="11" width="7.140625" style="0" customWidth="1"/>
  </cols>
  <sheetData>
    <row r="1" spans="1:1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11</v>
      </c>
      <c r="I1" s="4" t="s">
        <v>8</v>
      </c>
      <c r="J1" s="1" t="s">
        <v>9</v>
      </c>
      <c r="K1" s="1" t="s">
        <v>10</v>
      </c>
      <c r="L1" s="1"/>
      <c r="M1" s="1"/>
      <c r="N1" s="1"/>
      <c r="O1" s="1"/>
    </row>
    <row r="3" spans="1:11" ht="15">
      <c r="A3" s="2">
        <v>5</v>
      </c>
      <c r="B3" s="2">
        <v>0.5</v>
      </c>
      <c r="C3" s="2">
        <v>2.5</v>
      </c>
      <c r="D3" s="2">
        <v>3</v>
      </c>
      <c r="E3" s="3">
        <f>(B3+C3+D3)*A3</f>
        <v>30</v>
      </c>
      <c r="F3" s="2">
        <v>3</v>
      </c>
      <c r="G3" s="3">
        <f>E3*F3^2/8</f>
        <v>33.75</v>
      </c>
      <c r="H3" s="2">
        <v>24</v>
      </c>
      <c r="I3" s="5">
        <f>H3/1.35</f>
        <v>17.777777777777775</v>
      </c>
      <c r="J3" s="2">
        <v>20</v>
      </c>
      <c r="K3" s="5">
        <f>((6*G3*10^3)/(J3*I3))^0.5</f>
        <v>23.86485386504598</v>
      </c>
    </row>
    <row r="4" spans="1:11" ht="15">
      <c r="A4" s="11">
        <v>5</v>
      </c>
      <c r="B4" s="2">
        <v>0.5</v>
      </c>
      <c r="C4" s="2">
        <v>2.5</v>
      </c>
      <c r="D4" s="11">
        <v>3</v>
      </c>
      <c r="E4" s="3">
        <f aca="true" t="shared" si="0" ref="E4:E10">(B4+C4+D4)*A4</f>
        <v>30</v>
      </c>
      <c r="F4" s="11">
        <v>4</v>
      </c>
      <c r="G4" s="3">
        <f aca="true" t="shared" si="1" ref="G4:G9">E4*F4^2/8</f>
        <v>60</v>
      </c>
      <c r="H4" s="11">
        <v>24</v>
      </c>
      <c r="I4" s="5">
        <f aca="true" t="shared" si="2" ref="I4:I10">H4/1.35</f>
        <v>17.777777777777775</v>
      </c>
      <c r="J4" s="2">
        <v>20</v>
      </c>
      <c r="K4" s="5">
        <f aca="true" t="shared" si="3" ref="K4:K9">((6*G4*10^3)/(J4*I4))^0.5</f>
        <v>31.819805153394643</v>
      </c>
    </row>
    <row r="5" spans="1:11" ht="15">
      <c r="A5" s="11">
        <v>5</v>
      </c>
      <c r="B5" s="2">
        <v>0.5</v>
      </c>
      <c r="C5" s="2">
        <v>2.5</v>
      </c>
      <c r="D5" s="11">
        <v>3</v>
      </c>
      <c r="E5" s="3">
        <f t="shared" si="0"/>
        <v>30</v>
      </c>
      <c r="F5" s="11">
        <v>5</v>
      </c>
      <c r="G5" s="3">
        <f t="shared" si="1"/>
        <v>93.75</v>
      </c>
      <c r="H5" s="11">
        <v>24</v>
      </c>
      <c r="I5" s="5">
        <f t="shared" si="2"/>
        <v>17.777777777777775</v>
      </c>
      <c r="J5" s="2">
        <v>20</v>
      </c>
      <c r="K5" s="5">
        <f t="shared" si="3"/>
        <v>39.7747564417433</v>
      </c>
    </row>
    <row r="6" spans="1:11" ht="15">
      <c r="A6" s="11">
        <v>5</v>
      </c>
      <c r="B6" s="2">
        <v>0.5</v>
      </c>
      <c r="C6" s="2">
        <v>2.5</v>
      </c>
      <c r="D6" s="11">
        <v>3</v>
      </c>
      <c r="E6" s="3">
        <f t="shared" si="0"/>
        <v>30</v>
      </c>
      <c r="F6" s="11">
        <v>6</v>
      </c>
      <c r="G6" s="3">
        <f t="shared" si="1"/>
        <v>135</v>
      </c>
      <c r="H6" s="11">
        <v>24</v>
      </c>
      <c r="I6" s="5">
        <f t="shared" si="2"/>
        <v>17.777777777777775</v>
      </c>
      <c r="J6" s="2">
        <v>20</v>
      </c>
      <c r="K6" s="5">
        <f t="shared" si="3"/>
        <v>47.72970773009196</v>
      </c>
    </row>
    <row r="7" spans="1:11" ht="15">
      <c r="A7" s="11">
        <v>5</v>
      </c>
      <c r="B7" s="2">
        <v>0.5</v>
      </c>
      <c r="C7" s="2">
        <v>2.5</v>
      </c>
      <c r="D7" s="11">
        <v>3</v>
      </c>
      <c r="E7" s="3">
        <f t="shared" si="0"/>
        <v>30</v>
      </c>
      <c r="F7" s="11">
        <v>7</v>
      </c>
      <c r="G7" s="3">
        <f t="shared" si="1"/>
        <v>183.75</v>
      </c>
      <c r="H7" s="11">
        <v>24</v>
      </c>
      <c r="I7" s="5">
        <f t="shared" si="2"/>
        <v>17.777777777777775</v>
      </c>
      <c r="J7" s="2">
        <v>20</v>
      </c>
      <c r="K7" s="5">
        <f t="shared" si="3"/>
        <v>55.68465901844062</v>
      </c>
    </row>
    <row r="8" spans="1:11" ht="15">
      <c r="A8" s="11">
        <v>3</v>
      </c>
      <c r="B8" s="11">
        <v>0.5</v>
      </c>
      <c r="C8" s="2">
        <v>2.5</v>
      </c>
      <c r="D8" s="11">
        <v>3</v>
      </c>
      <c r="E8" s="3">
        <f t="shared" si="0"/>
        <v>18</v>
      </c>
      <c r="F8" s="11">
        <v>6</v>
      </c>
      <c r="G8" s="3">
        <f t="shared" si="1"/>
        <v>81</v>
      </c>
      <c r="H8" s="11">
        <v>24</v>
      </c>
      <c r="I8" s="5">
        <f t="shared" si="2"/>
        <v>17.777777777777775</v>
      </c>
      <c r="J8" s="2">
        <v>20</v>
      </c>
      <c r="K8" s="5">
        <f t="shared" si="3"/>
        <v>36.971272631598715</v>
      </c>
    </row>
    <row r="9" spans="1:11" ht="15">
      <c r="A9" s="11">
        <v>4</v>
      </c>
      <c r="B9" s="11">
        <v>0.5</v>
      </c>
      <c r="C9" s="11">
        <v>2.5</v>
      </c>
      <c r="D9" s="11">
        <v>3</v>
      </c>
      <c r="E9" s="3">
        <f t="shared" si="0"/>
        <v>24</v>
      </c>
      <c r="F9" s="11">
        <v>6</v>
      </c>
      <c r="G9" s="3">
        <f t="shared" si="1"/>
        <v>108</v>
      </c>
      <c r="H9" s="11">
        <v>24</v>
      </c>
      <c r="I9" s="5">
        <f t="shared" si="2"/>
        <v>17.777777777777775</v>
      </c>
      <c r="J9" s="2">
        <v>20</v>
      </c>
      <c r="K9" s="5">
        <f t="shared" si="3"/>
        <v>42.69074841227312</v>
      </c>
    </row>
    <row r="10" spans="1:11" ht="15">
      <c r="A10" s="11">
        <v>5</v>
      </c>
      <c r="B10" s="11">
        <v>0.5</v>
      </c>
      <c r="C10" s="11">
        <v>2.5</v>
      </c>
      <c r="D10" s="11">
        <v>3</v>
      </c>
      <c r="E10" s="3">
        <f t="shared" si="0"/>
        <v>30</v>
      </c>
      <c r="F10" s="11">
        <v>6</v>
      </c>
      <c r="G10" s="3">
        <f>E10*F10^2/8</f>
        <v>135</v>
      </c>
      <c r="H10" s="11">
        <v>24</v>
      </c>
      <c r="I10" s="5">
        <f t="shared" si="2"/>
        <v>17.777777777777775</v>
      </c>
      <c r="J10" s="2">
        <v>20</v>
      </c>
      <c r="K10" s="5">
        <f>((6*G10*10^3)/(J10*I10))^0.5</f>
        <v>47.72970773009196</v>
      </c>
    </row>
    <row r="11" spans="1:11" ht="15">
      <c r="A11" s="11">
        <v>6</v>
      </c>
      <c r="B11" s="11">
        <v>0.5</v>
      </c>
      <c r="C11" s="11">
        <v>2.5</v>
      </c>
      <c r="D11" s="11">
        <v>3</v>
      </c>
      <c r="E11" s="12">
        <f aca="true" t="shared" si="4" ref="E11:E16">(B11+C11+D11)*A11</f>
        <v>36</v>
      </c>
      <c r="F11" s="11">
        <v>6</v>
      </c>
      <c r="G11" s="12">
        <f aca="true" t="shared" si="5" ref="G11:G16">E11*F11^2/8</f>
        <v>162</v>
      </c>
      <c r="H11" s="11">
        <v>24</v>
      </c>
      <c r="I11" s="14">
        <f aca="true" t="shared" si="6" ref="I11:I16">H11/1.35</f>
        <v>17.777777777777775</v>
      </c>
      <c r="J11" s="11">
        <v>20</v>
      </c>
      <c r="K11" s="14">
        <f aca="true" t="shared" si="7" ref="K11:K16">((6*G11*10^3)/(J11*I11))^0.5</f>
        <v>52.28527517380013</v>
      </c>
    </row>
    <row r="12" spans="1:11" ht="15">
      <c r="A12" s="11">
        <v>7</v>
      </c>
      <c r="B12" s="11">
        <v>0.5</v>
      </c>
      <c r="C12" s="11">
        <v>2.5</v>
      </c>
      <c r="D12" s="11">
        <v>3</v>
      </c>
      <c r="E12" s="12">
        <f t="shared" si="4"/>
        <v>42</v>
      </c>
      <c r="F12" s="11">
        <v>6</v>
      </c>
      <c r="G12" s="12">
        <f t="shared" si="5"/>
        <v>189</v>
      </c>
      <c r="H12" s="11">
        <v>24</v>
      </c>
      <c r="I12" s="14">
        <f t="shared" si="6"/>
        <v>17.777777777777775</v>
      </c>
      <c r="J12" s="11">
        <v>20</v>
      </c>
      <c r="K12" s="14">
        <f t="shared" si="7"/>
        <v>56.474551791050104</v>
      </c>
    </row>
    <row r="13" spans="1:11" ht="15">
      <c r="A13" s="11">
        <v>5</v>
      </c>
      <c r="B13" s="11">
        <v>0.5</v>
      </c>
      <c r="C13" s="11">
        <v>2.5</v>
      </c>
      <c r="D13" s="11">
        <v>3</v>
      </c>
      <c r="E13" s="12">
        <f t="shared" si="4"/>
        <v>30</v>
      </c>
      <c r="F13" s="11">
        <v>6</v>
      </c>
      <c r="G13" s="12">
        <f t="shared" si="5"/>
        <v>135</v>
      </c>
      <c r="H13" s="11">
        <v>24</v>
      </c>
      <c r="I13" s="14">
        <f t="shared" si="6"/>
        <v>17.777777777777775</v>
      </c>
      <c r="J13" s="11">
        <v>20</v>
      </c>
      <c r="K13" s="14">
        <f t="shared" si="7"/>
        <v>47.72970773009196</v>
      </c>
    </row>
    <row r="14" spans="1:11" ht="15">
      <c r="A14" s="11">
        <v>5</v>
      </c>
      <c r="B14" s="11">
        <v>0.5</v>
      </c>
      <c r="C14" s="11">
        <v>2.5</v>
      </c>
      <c r="D14" s="11">
        <v>3</v>
      </c>
      <c r="E14" s="12">
        <f t="shared" si="4"/>
        <v>30</v>
      </c>
      <c r="F14" s="11">
        <v>6</v>
      </c>
      <c r="G14" s="12">
        <f t="shared" si="5"/>
        <v>135</v>
      </c>
      <c r="H14" s="11">
        <v>18</v>
      </c>
      <c r="I14" s="14">
        <f t="shared" si="6"/>
        <v>13.333333333333332</v>
      </c>
      <c r="J14" s="11">
        <v>20</v>
      </c>
      <c r="K14" s="14">
        <f t="shared" si="7"/>
        <v>55.11351921262151</v>
      </c>
    </row>
    <row r="15" spans="1:11" ht="15">
      <c r="A15" s="11">
        <v>5</v>
      </c>
      <c r="B15" s="11">
        <v>0.5</v>
      </c>
      <c r="C15" s="11">
        <v>2.5</v>
      </c>
      <c r="D15" s="11">
        <v>3</v>
      </c>
      <c r="E15" s="12">
        <f t="shared" si="4"/>
        <v>30</v>
      </c>
      <c r="F15" s="11">
        <v>6</v>
      </c>
      <c r="G15" s="12">
        <f t="shared" si="5"/>
        <v>135</v>
      </c>
      <c r="H15" s="11">
        <v>32</v>
      </c>
      <c r="I15" s="14">
        <f t="shared" si="6"/>
        <v>23.703703703703702</v>
      </c>
      <c r="J15" s="11">
        <v>20</v>
      </c>
      <c r="K15" s="14">
        <f t="shared" si="7"/>
        <v>41.33513940946613</v>
      </c>
    </row>
    <row r="16" spans="1:11" ht="15">
      <c r="A16" s="11">
        <v>5</v>
      </c>
      <c r="B16" s="11">
        <v>0.5</v>
      </c>
      <c r="C16" s="11">
        <v>2.5</v>
      </c>
      <c r="D16" s="11">
        <v>3</v>
      </c>
      <c r="E16" s="12">
        <f t="shared" si="4"/>
        <v>30</v>
      </c>
      <c r="F16" s="11">
        <v>6</v>
      </c>
      <c r="G16" s="12">
        <f t="shared" si="5"/>
        <v>135</v>
      </c>
      <c r="H16" s="11">
        <v>36</v>
      </c>
      <c r="I16" s="14">
        <f t="shared" si="6"/>
        <v>26.666666666666664</v>
      </c>
      <c r="J16" s="11">
        <v>20</v>
      </c>
      <c r="K16" s="14">
        <f t="shared" si="7"/>
        <v>38.97114317029974</v>
      </c>
    </row>
  </sheetData>
  <sheetProtection/>
  <printOptions/>
  <pageMargins left="0.7" right="0.7" top="0.75" bottom="0.75" header="0.3" footer="0.3"/>
  <pageSetup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F21" sqref="F21"/>
    </sheetView>
  </sheetViews>
  <sheetFormatPr defaultColWidth="9.140625" defaultRowHeight="15"/>
  <cols>
    <col min="2" max="2" width="10.7109375" style="0" customWidth="1"/>
    <col min="3" max="3" width="29.421875" style="0" customWidth="1"/>
    <col min="4" max="4" width="22.57421875" style="0" customWidth="1"/>
    <col min="7" max="7" width="9.8515625" style="0" customWidth="1"/>
    <col min="8" max="8" width="13.140625" style="0" customWidth="1"/>
    <col min="9" max="9" width="16.140625" style="0" customWidth="1"/>
    <col min="10" max="10" width="10.00390625" style="0" customWidth="1"/>
    <col min="11" max="11" width="8.85156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12</v>
      </c>
      <c r="I1" s="4" t="s">
        <v>8</v>
      </c>
      <c r="J1" s="4" t="s">
        <v>13</v>
      </c>
    </row>
    <row r="2" ht="15">
      <c r="I2" s="6"/>
    </row>
    <row r="3" spans="1:10" ht="15">
      <c r="A3" s="2">
        <v>5</v>
      </c>
      <c r="B3" s="2">
        <v>1.5</v>
      </c>
      <c r="C3" s="2">
        <v>2.5</v>
      </c>
      <c r="D3" s="2">
        <v>3</v>
      </c>
      <c r="E3" s="3">
        <f aca="true" t="shared" si="0" ref="E3:E16">(B3+C3+D3)*A3</f>
        <v>35</v>
      </c>
      <c r="F3" s="2">
        <v>4</v>
      </c>
      <c r="G3" s="3">
        <f>E3*F3^2/8</f>
        <v>70</v>
      </c>
      <c r="H3" s="7">
        <v>235</v>
      </c>
      <c r="I3" s="14">
        <f>H3/1.15</f>
        <v>204.34782608695653</v>
      </c>
      <c r="J3" s="5">
        <f>(G3/I3)*10^3</f>
        <v>342.5531914893617</v>
      </c>
    </row>
    <row r="4" spans="1:10" ht="15">
      <c r="A4" s="11">
        <v>5</v>
      </c>
      <c r="B4" s="11">
        <v>1.5</v>
      </c>
      <c r="C4" s="11">
        <v>2.5</v>
      </c>
      <c r="D4" s="2">
        <v>3</v>
      </c>
      <c r="E4" s="12">
        <f t="shared" si="0"/>
        <v>35</v>
      </c>
      <c r="F4" s="11">
        <v>5</v>
      </c>
      <c r="G4" s="12">
        <f aca="true" t="shared" si="1" ref="G4:G16">E4*F4^2/8</f>
        <v>109.375</v>
      </c>
      <c r="H4" s="13">
        <v>235</v>
      </c>
      <c r="I4" s="14">
        <f aca="true" t="shared" si="2" ref="I4:I16">H4/1.15</f>
        <v>204.34782608695653</v>
      </c>
      <c r="J4" s="14">
        <f aca="true" t="shared" si="3" ref="J4:J16">(G4/I4)*10^3</f>
        <v>535.2393617021276</v>
      </c>
    </row>
    <row r="5" spans="1:10" ht="15">
      <c r="A5" s="11">
        <v>5</v>
      </c>
      <c r="B5" s="11">
        <v>1.5</v>
      </c>
      <c r="C5" s="11">
        <v>2.5</v>
      </c>
      <c r="D5" s="2">
        <v>3</v>
      </c>
      <c r="E5" s="12">
        <f t="shared" si="0"/>
        <v>35</v>
      </c>
      <c r="F5" s="11">
        <v>6</v>
      </c>
      <c r="G5" s="12">
        <f t="shared" si="1"/>
        <v>157.5</v>
      </c>
      <c r="H5" s="13">
        <v>235</v>
      </c>
      <c r="I5" s="14">
        <f t="shared" si="2"/>
        <v>204.34782608695653</v>
      </c>
      <c r="J5" s="14">
        <f t="shared" si="3"/>
        <v>770.7446808510639</v>
      </c>
    </row>
    <row r="6" spans="1:10" ht="15">
      <c r="A6" s="11">
        <v>5</v>
      </c>
      <c r="B6" s="11">
        <v>1.5</v>
      </c>
      <c r="C6" s="11">
        <v>2.5</v>
      </c>
      <c r="D6" s="2">
        <v>3</v>
      </c>
      <c r="E6" s="12">
        <f t="shared" si="0"/>
        <v>35</v>
      </c>
      <c r="F6" s="11">
        <v>7</v>
      </c>
      <c r="G6" s="12">
        <f t="shared" si="1"/>
        <v>214.375</v>
      </c>
      <c r="H6" s="13">
        <v>235</v>
      </c>
      <c r="I6" s="14">
        <f t="shared" si="2"/>
        <v>204.34782608695653</v>
      </c>
      <c r="J6" s="14">
        <f t="shared" si="3"/>
        <v>1049.06914893617</v>
      </c>
    </row>
    <row r="7" spans="1:10" ht="15">
      <c r="A7" s="11">
        <v>5</v>
      </c>
      <c r="B7" s="11">
        <v>1.5</v>
      </c>
      <c r="C7" s="11">
        <v>2.5</v>
      </c>
      <c r="D7" s="2">
        <v>3</v>
      </c>
      <c r="E7" s="12">
        <f t="shared" si="0"/>
        <v>35</v>
      </c>
      <c r="F7" s="11">
        <v>8</v>
      </c>
      <c r="G7" s="12">
        <f t="shared" si="1"/>
        <v>280</v>
      </c>
      <c r="H7" s="13">
        <v>235</v>
      </c>
      <c r="I7" s="14">
        <f t="shared" si="2"/>
        <v>204.34782608695653</v>
      </c>
      <c r="J7" s="14">
        <f t="shared" si="3"/>
        <v>1370.212765957447</v>
      </c>
    </row>
    <row r="8" spans="1:10" ht="15">
      <c r="A8" s="11">
        <v>4</v>
      </c>
      <c r="B8" s="11">
        <v>1.5</v>
      </c>
      <c r="C8" s="11">
        <v>2.5</v>
      </c>
      <c r="D8" s="2">
        <v>5</v>
      </c>
      <c r="E8" s="12">
        <f t="shared" si="0"/>
        <v>36</v>
      </c>
      <c r="F8" s="11">
        <v>6</v>
      </c>
      <c r="G8" s="12">
        <f t="shared" si="1"/>
        <v>162</v>
      </c>
      <c r="H8" s="13">
        <v>235</v>
      </c>
      <c r="I8" s="14">
        <f t="shared" si="2"/>
        <v>204.34782608695653</v>
      </c>
      <c r="J8" s="14">
        <f t="shared" si="3"/>
        <v>792.7659574468084</v>
      </c>
    </row>
    <row r="9" spans="1:10" ht="15">
      <c r="A9" s="11">
        <v>5</v>
      </c>
      <c r="B9" s="11">
        <v>1.5</v>
      </c>
      <c r="C9" s="11">
        <v>2.5</v>
      </c>
      <c r="D9" s="2">
        <v>5</v>
      </c>
      <c r="E9" s="12">
        <f t="shared" si="0"/>
        <v>45</v>
      </c>
      <c r="F9" s="11">
        <v>6</v>
      </c>
      <c r="G9" s="12">
        <f t="shared" si="1"/>
        <v>202.5</v>
      </c>
      <c r="H9" s="13">
        <v>235</v>
      </c>
      <c r="I9" s="14">
        <f t="shared" si="2"/>
        <v>204.34782608695653</v>
      </c>
      <c r="J9" s="14">
        <f t="shared" si="3"/>
        <v>990.9574468085107</v>
      </c>
    </row>
    <row r="10" spans="1:10" ht="15">
      <c r="A10" s="11">
        <v>6</v>
      </c>
      <c r="B10" s="11">
        <v>1.5</v>
      </c>
      <c r="C10" s="11">
        <v>2.5</v>
      </c>
      <c r="D10" s="2">
        <v>3</v>
      </c>
      <c r="E10" s="12">
        <f t="shared" si="0"/>
        <v>42</v>
      </c>
      <c r="F10" s="11">
        <v>6</v>
      </c>
      <c r="G10" s="12">
        <f t="shared" si="1"/>
        <v>189</v>
      </c>
      <c r="H10" s="13">
        <v>235</v>
      </c>
      <c r="I10" s="14">
        <f t="shared" si="2"/>
        <v>204.34782608695653</v>
      </c>
      <c r="J10" s="14">
        <f t="shared" si="3"/>
        <v>924.8936170212766</v>
      </c>
    </row>
    <row r="11" spans="1:10" ht="15">
      <c r="A11" s="11">
        <v>7</v>
      </c>
      <c r="B11" s="11">
        <v>1.5</v>
      </c>
      <c r="C11" s="11">
        <v>2.5</v>
      </c>
      <c r="D11" s="11">
        <v>3</v>
      </c>
      <c r="E11" s="12">
        <f t="shared" si="0"/>
        <v>49</v>
      </c>
      <c r="F11" s="11">
        <v>6</v>
      </c>
      <c r="G11" s="12">
        <f t="shared" si="1"/>
        <v>220.5</v>
      </c>
      <c r="H11" s="13">
        <v>235</v>
      </c>
      <c r="I11" s="14">
        <f t="shared" si="2"/>
        <v>204.34782608695653</v>
      </c>
      <c r="J11" s="14">
        <f t="shared" si="3"/>
        <v>1079.0425531914893</v>
      </c>
    </row>
    <row r="12" spans="1:10" ht="15">
      <c r="A12" s="11">
        <v>8</v>
      </c>
      <c r="B12" s="11">
        <v>1.5</v>
      </c>
      <c r="C12" s="11">
        <v>2.5</v>
      </c>
      <c r="D12" s="11">
        <v>3</v>
      </c>
      <c r="E12" s="12">
        <f t="shared" si="0"/>
        <v>56</v>
      </c>
      <c r="F12" s="11">
        <v>6</v>
      </c>
      <c r="G12" s="12">
        <f t="shared" si="1"/>
        <v>252</v>
      </c>
      <c r="H12" s="13">
        <v>235</v>
      </c>
      <c r="I12" s="14">
        <f t="shared" si="2"/>
        <v>204.34782608695653</v>
      </c>
      <c r="J12" s="14">
        <f t="shared" si="3"/>
        <v>1233.191489361702</v>
      </c>
    </row>
    <row r="13" spans="1:10" ht="15">
      <c r="A13" s="11">
        <v>5</v>
      </c>
      <c r="B13" s="11">
        <v>1.5</v>
      </c>
      <c r="C13" s="11">
        <v>2.5</v>
      </c>
      <c r="D13" s="11">
        <v>3</v>
      </c>
      <c r="E13" s="12">
        <f t="shared" si="0"/>
        <v>35</v>
      </c>
      <c r="F13" s="11">
        <v>6</v>
      </c>
      <c r="G13" s="12">
        <f t="shared" si="1"/>
        <v>157.5</v>
      </c>
      <c r="H13" s="13">
        <v>235</v>
      </c>
      <c r="I13" s="14">
        <f t="shared" si="2"/>
        <v>204.34782608695653</v>
      </c>
      <c r="J13" s="14">
        <f t="shared" si="3"/>
        <v>770.7446808510639</v>
      </c>
    </row>
    <row r="14" spans="1:10" ht="15">
      <c r="A14" s="11">
        <v>5</v>
      </c>
      <c r="B14" s="11">
        <v>1.5</v>
      </c>
      <c r="C14" s="11">
        <v>2.5</v>
      </c>
      <c r="D14" s="11">
        <v>3</v>
      </c>
      <c r="E14" s="12">
        <f t="shared" si="0"/>
        <v>35</v>
      </c>
      <c r="F14" s="11">
        <v>6</v>
      </c>
      <c r="G14" s="12">
        <f t="shared" si="1"/>
        <v>157.5</v>
      </c>
      <c r="H14" s="13">
        <v>275</v>
      </c>
      <c r="I14" s="14">
        <f t="shared" si="2"/>
        <v>239.13043478260872</v>
      </c>
      <c r="J14" s="14">
        <f t="shared" si="3"/>
        <v>658.6363636363636</v>
      </c>
    </row>
    <row r="15" spans="1:10" ht="15">
      <c r="A15" s="11">
        <v>5</v>
      </c>
      <c r="B15" s="11">
        <v>1.5</v>
      </c>
      <c r="C15" s="11">
        <v>2.5</v>
      </c>
      <c r="D15" s="11">
        <v>3</v>
      </c>
      <c r="E15" s="12">
        <f t="shared" si="0"/>
        <v>35</v>
      </c>
      <c r="F15" s="11">
        <v>6</v>
      </c>
      <c r="G15" s="12">
        <f t="shared" si="1"/>
        <v>157.5</v>
      </c>
      <c r="H15" s="13">
        <v>355</v>
      </c>
      <c r="I15" s="14">
        <f t="shared" si="2"/>
        <v>308.69565217391306</v>
      </c>
      <c r="J15" s="14">
        <f t="shared" si="3"/>
        <v>510.21126760563374</v>
      </c>
    </row>
    <row r="16" spans="1:10" ht="15">
      <c r="A16" s="11">
        <v>5</v>
      </c>
      <c r="B16" s="11">
        <v>1.5</v>
      </c>
      <c r="C16" s="11">
        <v>2.5</v>
      </c>
      <c r="D16" s="11">
        <v>3</v>
      </c>
      <c r="E16" s="12">
        <f t="shared" si="0"/>
        <v>35</v>
      </c>
      <c r="F16" s="11">
        <v>6</v>
      </c>
      <c r="G16" s="12">
        <f t="shared" si="1"/>
        <v>157.5</v>
      </c>
      <c r="H16" s="13">
        <v>440</v>
      </c>
      <c r="I16" s="14">
        <f t="shared" si="2"/>
        <v>382.60869565217394</v>
      </c>
      <c r="J16" s="14">
        <f t="shared" si="3"/>
        <v>411.64772727272725</v>
      </c>
    </row>
  </sheetData>
  <sheetProtection/>
  <printOptions/>
  <pageMargins left="0.25" right="0.25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PageLayoutView="0" workbookViewId="0" topLeftCell="D1">
      <selection activeCell="T25" sqref="T25"/>
    </sheetView>
  </sheetViews>
  <sheetFormatPr defaultColWidth="9.140625" defaultRowHeight="15"/>
  <cols>
    <col min="2" max="2" width="10.7109375" style="0" customWidth="1"/>
    <col min="3" max="3" width="29.57421875" style="0" customWidth="1"/>
    <col min="4" max="4" width="22.421875" style="0" customWidth="1"/>
    <col min="5" max="5" width="8.57421875" style="0" customWidth="1"/>
    <col min="6" max="6" width="8.140625" style="0" customWidth="1"/>
    <col min="8" max="8" width="10.7109375" style="0" customWidth="1"/>
    <col min="9" max="9" width="15.421875" style="0" customWidth="1"/>
    <col min="10" max="10" width="12.140625" style="0" customWidth="1"/>
    <col min="11" max="11" width="14.28125" style="0" customWidth="1"/>
    <col min="12" max="12" width="6.00390625" style="10" customWidth="1"/>
    <col min="13" max="13" width="7.00390625" style="10" customWidth="1"/>
    <col min="14" max="14" width="6.28125" style="10" customWidth="1"/>
    <col min="15" max="15" width="9.140625" style="10" customWidth="1"/>
    <col min="16" max="16" width="5.57421875" style="10" customWidth="1"/>
    <col min="17" max="17" width="9.140625" style="10" customWidth="1"/>
    <col min="18" max="18" width="6.57421875" style="10" customWidth="1"/>
  </cols>
  <sheetData>
    <row r="1" spans="1:1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4" t="s">
        <v>8</v>
      </c>
      <c r="J1" s="1" t="s">
        <v>14</v>
      </c>
      <c r="K1" s="4" t="s">
        <v>15</v>
      </c>
      <c r="L1" s="8" t="s">
        <v>16</v>
      </c>
      <c r="M1" s="9" t="s">
        <v>17</v>
      </c>
      <c r="N1" s="8" t="s">
        <v>18</v>
      </c>
      <c r="O1" s="9" t="s">
        <v>19</v>
      </c>
      <c r="P1" s="8" t="s">
        <v>21</v>
      </c>
      <c r="Q1" s="8" t="s">
        <v>20</v>
      </c>
      <c r="R1" s="8" t="s">
        <v>22</v>
      </c>
    </row>
    <row r="2" spans="9:11" ht="15">
      <c r="I2" s="6"/>
      <c r="K2" s="6"/>
    </row>
    <row r="3" spans="1:18" s="18" customFormat="1" ht="15">
      <c r="A3" s="11">
        <v>5</v>
      </c>
      <c r="B3" s="11">
        <v>2.5</v>
      </c>
      <c r="C3" s="11">
        <v>2.5</v>
      </c>
      <c r="D3" s="11">
        <v>3</v>
      </c>
      <c r="E3" s="12">
        <f>(B3+C3+D3)*A3</f>
        <v>40</v>
      </c>
      <c r="F3" s="11">
        <v>3</v>
      </c>
      <c r="G3" s="12">
        <f aca="true" t="shared" si="0" ref="G3:G10">E3*F3^2/8</f>
        <v>45</v>
      </c>
      <c r="H3" s="13">
        <v>235</v>
      </c>
      <c r="I3" s="14">
        <f>H3/1.15</f>
        <v>204.34782608695653</v>
      </c>
      <c r="J3" s="13">
        <v>40</v>
      </c>
      <c r="K3" s="14">
        <f>40/1.5</f>
        <v>26.666666666666668</v>
      </c>
      <c r="L3" s="15">
        <f aca="true" t="shared" si="1" ref="L3:L10">K3/(I3/15+K3)</f>
        <v>0.6618705035971224</v>
      </c>
      <c r="M3" s="16">
        <f aca="true" t="shared" si="2" ref="M3:M10">(2/(L3*(1-L3/3)))^0.5</f>
        <v>1.969041326590023</v>
      </c>
      <c r="N3" s="17">
        <v>25</v>
      </c>
      <c r="O3" s="16">
        <f aca="true" t="shared" si="3" ref="O3:O10">M3*(G3*10^3/(N3*K3))^0.5</f>
        <v>16.177325268498787</v>
      </c>
      <c r="P3" s="17">
        <v>5</v>
      </c>
      <c r="Q3" s="16">
        <f aca="true" t="shared" si="4" ref="Q3:Q10">O3+P3</f>
        <v>21.177325268498787</v>
      </c>
      <c r="R3" s="15">
        <f aca="true" t="shared" si="5" ref="R3:R10">O3/F3*10^-2</f>
        <v>0.05392441756166263</v>
      </c>
    </row>
    <row r="4" spans="1:18" s="18" customFormat="1" ht="15">
      <c r="A4" s="11">
        <v>5</v>
      </c>
      <c r="B4" s="11">
        <v>2.5</v>
      </c>
      <c r="C4" s="11">
        <v>2.5</v>
      </c>
      <c r="D4" s="11">
        <v>3</v>
      </c>
      <c r="E4" s="12">
        <f aca="true" t="shared" si="6" ref="E4:E10">(B4+C4+D4)*A4</f>
        <v>40</v>
      </c>
      <c r="F4" s="11">
        <v>4</v>
      </c>
      <c r="G4" s="12">
        <f t="shared" si="0"/>
        <v>80</v>
      </c>
      <c r="H4" s="13">
        <v>235</v>
      </c>
      <c r="I4" s="14">
        <f aca="true" t="shared" si="7" ref="I4:I10">H4/1.15</f>
        <v>204.34782608695653</v>
      </c>
      <c r="J4" s="13">
        <v>40</v>
      </c>
      <c r="K4" s="14">
        <f>J4/1.5</f>
        <v>26.666666666666668</v>
      </c>
      <c r="L4" s="15">
        <f t="shared" si="1"/>
        <v>0.6618705035971224</v>
      </c>
      <c r="M4" s="16">
        <f t="shared" si="2"/>
        <v>1.969041326590023</v>
      </c>
      <c r="N4" s="17">
        <v>25</v>
      </c>
      <c r="O4" s="16">
        <f t="shared" si="3"/>
        <v>21.56976702466505</v>
      </c>
      <c r="P4" s="17">
        <v>5</v>
      </c>
      <c r="Q4" s="16">
        <f t="shared" si="4"/>
        <v>26.56976702466505</v>
      </c>
      <c r="R4" s="15">
        <f t="shared" si="5"/>
        <v>0.05392441756166263</v>
      </c>
    </row>
    <row r="5" spans="1:18" s="18" customFormat="1" ht="15">
      <c r="A5" s="11">
        <v>5</v>
      </c>
      <c r="B5" s="11">
        <v>2.5</v>
      </c>
      <c r="C5" s="11">
        <v>2.5</v>
      </c>
      <c r="D5" s="11">
        <v>3</v>
      </c>
      <c r="E5" s="12">
        <f t="shared" si="6"/>
        <v>40</v>
      </c>
      <c r="F5" s="11">
        <v>5</v>
      </c>
      <c r="G5" s="12">
        <f t="shared" si="0"/>
        <v>125</v>
      </c>
      <c r="H5" s="13">
        <v>235</v>
      </c>
      <c r="I5" s="14">
        <f t="shared" si="7"/>
        <v>204.34782608695653</v>
      </c>
      <c r="J5" s="13">
        <v>40</v>
      </c>
      <c r="K5" s="14">
        <f aca="true" t="shared" si="8" ref="K5:K18">J5/1.5</f>
        <v>26.666666666666668</v>
      </c>
      <c r="L5" s="15">
        <f t="shared" si="1"/>
        <v>0.6618705035971224</v>
      </c>
      <c r="M5" s="16">
        <f t="shared" si="2"/>
        <v>1.969041326590023</v>
      </c>
      <c r="N5" s="17">
        <v>25</v>
      </c>
      <c r="O5" s="16">
        <f t="shared" si="3"/>
        <v>26.96220878083131</v>
      </c>
      <c r="P5" s="17">
        <v>5</v>
      </c>
      <c r="Q5" s="16">
        <f t="shared" si="4"/>
        <v>31.96220878083131</v>
      </c>
      <c r="R5" s="15">
        <f t="shared" si="5"/>
        <v>0.05392441756166262</v>
      </c>
    </row>
    <row r="6" spans="1:18" s="18" customFormat="1" ht="15">
      <c r="A6" s="11">
        <v>5</v>
      </c>
      <c r="B6" s="11">
        <v>2.5</v>
      </c>
      <c r="C6" s="11">
        <v>2.5</v>
      </c>
      <c r="D6" s="11">
        <v>3</v>
      </c>
      <c r="E6" s="12">
        <f t="shared" si="6"/>
        <v>40</v>
      </c>
      <c r="F6" s="11">
        <v>6</v>
      </c>
      <c r="G6" s="12">
        <f t="shared" si="0"/>
        <v>180</v>
      </c>
      <c r="H6" s="13">
        <v>235</v>
      </c>
      <c r="I6" s="14">
        <f t="shared" si="7"/>
        <v>204.34782608695653</v>
      </c>
      <c r="J6" s="13">
        <v>40</v>
      </c>
      <c r="K6" s="14">
        <f t="shared" si="8"/>
        <v>26.666666666666668</v>
      </c>
      <c r="L6" s="15">
        <f t="shared" si="1"/>
        <v>0.6618705035971224</v>
      </c>
      <c r="M6" s="16">
        <f t="shared" si="2"/>
        <v>1.969041326590023</v>
      </c>
      <c r="N6" s="17">
        <v>25</v>
      </c>
      <c r="O6" s="16">
        <f t="shared" si="3"/>
        <v>32.354650536997575</v>
      </c>
      <c r="P6" s="17">
        <v>5</v>
      </c>
      <c r="Q6" s="16">
        <f t="shared" si="4"/>
        <v>37.354650536997575</v>
      </c>
      <c r="R6" s="15">
        <f t="shared" si="5"/>
        <v>0.05392441756166263</v>
      </c>
    </row>
    <row r="7" spans="1:18" s="18" customFormat="1" ht="15">
      <c r="A7" s="11">
        <v>5</v>
      </c>
      <c r="B7" s="11">
        <v>2.5</v>
      </c>
      <c r="C7" s="11">
        <v>2.5</v>
      </c>
      <c r="D7" s="11">
        <v>3</v>
      </c>
      <c r="E7" s="12">
        <f t="shared" si="6"/>
        <v>40</v>
      </c>
      <c r="F7" s="11">
        <v>7</v>
      </c>
      <c r="G7" s="12">
        <f t="shared" si="0"/>
        <v>245</v>
      </c>
      <c r="H7" s="13">
        <v>235</v>
      </c>
      <c r="I7" s="14">
        <f t="shared" si="7"/>
        <v>204.34782608695653</v>
      </c>
      <c r="J7" s="13">
        <v>40</v>
      </c>
      <c r="K7" s="14">
        <f t="shared" si="8"/>
        <v>26.666666666666668</v>
      </c>
      <c r="L7" s="15">
        <f t="shared" si="1"/>
        <v>0.6618705035971224</v>
      </c>
      <c r="M7" s="16">
        <f t="shared" si="2"/>
        <v>1.969041326590023</v>
      </c>
      <c r="N7" s="17">
        <v>25</v>
      </c>
      <c r="O7" s="16">
        <f t="shared" si="3"/>
        <v>37.74709229316384</v>
      </c>
      <c r="P7" s="17">
        <v>5</v>
      </c>
      <c r="Q7" s="16">
        <f t="shared" si="4"/>
        <v>42.74709229316384</v>
      </c>
      <c r="R7" s="15">
        <f t="shared" si="5"/>
        <v>0.05392441756166263</v>
      </c>
    </row>
    <row r="8" spans="1:18" s="18" customFormat="1" ht="15">
      <c r="A8" s="11">
        <v>3</v>
      </c>
      <c r="B8" s="11">
        <v>2.5</v>
      </c>
      <c r="C8" s="11">
        <v>2.5</v>
      </c>
      <c r="D8" s="11">
        <v>3</v>
      </c>
      <c r="E8" s="12">
        <f t="shared" si="6"/>
        <v>24</v>
      </c>
      <c r="F8" s="11">
        <v>6</v>
      </c>
      <c r="G8" s="12">
        <f t="shared" si="0"/>
        <v>108</v>
      </c>
      <c r="H8" s="13">
        <v>235</v>
      </c>
      <c r="I8" s="14">
        <f t="shared" si="7"/>
        <v>204.34782608695653</v>
      </c>
      <c r="J8" s="13">
        <v>40</v>
      </c>
      <c r="K8" s="14">
        <f t="shared" si="8"/>
        <v>26.666666666666668</v>
      </c>
      <c r="L8" s="15">
        <f t="shared" si="1"/>
        <v>0.6618705035971224</v>
      </c>
      <c r="M8" s="16">
        <f t="shared" si="2"/>
        <v>1.969041326590023</v>
      </c>
      <c r="N8" s="17">
        <v>25</v>
      </c>
      <c r="O8" s="16">
        <f t="shared" si="3"/>
        <v>25.061804540430494</v>
      </c>
      <c r="P8" s="17">
        <v>5</v>
      </c>
      <c r="Q8" s="16">
        <f t="shared" si="4"/>
        <v>30.061804540430494</v>
      </c>
      <c r="R8" s="15">
        <f t="shared" si="5"/>
        <v>0.04176967423405082</v>
      </c>
    </row>
    <row r="9" spans="1:18" s="18" customFormat="1" ht="15">
      <c r="A9" s="11">
        <v>4</v>
      </c>
      <c r="B9" s="11">
        <v>2.5</v>
      </c>
      <c r="C9" s="11">
        <v>2.5</v>
      </c>
      <c r="D9" s="11">
        <v>3</v>
      </c>
      <c r="E9" s="12">
        <f t="shared" si="6"/>
        <v>32</v>
      </c>
      <c r="F9" s="11">
        <v>6</v>
      </c>
      <c r="G9" s="12">
        <f t="shared" si="0"/>
        <v>144</v>
      </c>
      <c r="H9" s="13">
        <v>235</v>
      </c>
      <c r="I9" s="14">
        <f t="shared" si="7"/>
        <v>204.34782608695653</v>
      </c>
      <c r="J9" s="13">
        <v>40</v>
      </c>
      <c r="K9" s="14">
        <f t="shared" si="8"/>
        <v>26.666666666666668</v>
      </c>
      <c r="L9" s="15">
        <f t="shared" si="1"/>
        <v>0.6618705035971224</v>
      </c>
      <c r="M9" s="16">
        <f t="shared" si="2"/>
        <v>1.969041326590023</v>
      </c>
      <c r="N9" s="17">
        <v>25</v>
      </c>
      <c r="O9" s="16">
        <f t="shared" si="3"/>
        <v>28.93887919559066</v>
      </c>
      <c r="P9" s="17">
        <v>5</v>
      </c>
      <c r="Q9" s="16">
        <f t="shared" si="4"/>
        <v>33.93887919559066</v>
      </c>
      <c r="R9" s="15">
        <f t="shared" si="5"/>
        <v>0.048231465325984435</v>
      </c>
    </row>
    <row r="10" spans="1:18" s="18" customFormat="1" ht="15">
      <c r="A10" s="11">
        <v>5</v>
      </c>
      <c r="B10" s="11">
        <v>2.5</v>
      </c>
      <c r="C10" s="11">
        <v>2.5</v>
      </c>
      <c r="D10" s="11">
        <v>3</v>
      </c>
      <c r="E10" s="12">
        <f t="shared" si="6"/>
        <v>40</v>
      </c>
      <c r="F10" s="11">
        <v>6</v>
      </c>
      <c r="G10" s="12">
        <f t="shared" si="0"/>
        <v>180</v>
      </c>
      <c r="H10" s="13">
        <v>235</v>
      </c>
      <c r="I10" s="14">
        <f t="shared" si="7"/>
        <v>204.34782608695653</v>
      </c>
      <c r="J10" s="13">
        <v>40</v>
      </c>
      <c r="K10" s="14">
        <f t="shared" si="8"/>
        <v>26.666666666666668</v>
      </c>
      <c r="L10" s="15">
        <f t="shared" si="1"/>
        <v>0.6618705035971224</v>
      </c>
      <c r="M10" s="16">
        <f t="shared" si="2"/>
        <v>1.969041326590023</v>
      </c>
      <c r="N10" s="17">
        <v>25</v>
      </c>
      <c r="O10" s="16">
        <f t="shared" si="3"/>
        <v>32.354650536997575</v>
      </c>
      <c r="P10" s="17">
        <v>5</v>
      </c>
      <c r="Q10" s="16">
        <f t="shared" si="4"/>
        <v>37.354650536997575</v>
      </c>
      <c r="R10" s="15">
        <f t="shared" si="5"/>
        <v>0.05392441756166263</v>
      </c>
    </row>
    <row r="11" spans="1:18" s="18" customFormat="1" ht="15">
      <c r="A11" s="11">
        <v>6</v>
      </c>
      <c r="B11" s="11">
        <v>2.5</v>
      </c>
      <c r="C11" s="11">
        <v>2.5</v>
      </c>
      <c r="D11" s="11">
        <v>3</v>
      </c>
      <c r="E11" s="12">
        <f>(B11+C11+D11)*A11</f>
        <v>48</v>
      </c>
      <c r="F11" s="11">
        <v>6</v>
      </c>
      <c r="G11" s="12">
        <f aca="true" t="shared" si="9" ref="G11:G18">E11*F11^2/8</f>
        <v>216</v>
      </c>
      <c r="H11" s="13">
        <v>235</v>
      </c>
      <c r="I11" s="14">
        <f>H11/1.15</f>
        <v>204.34782608695653</v>
      </c>
      <c r="J11" s="13">
        <v>40</v>
      </c>
      <c r="K11" s="14">
        <f t="shared" si="8"/>
        <v>26.666666666666668</v>
      </c>
      <c r="L11" s="15">
        <f aca="true" t="shared" si="10" ref="L11:L18">K11/(I11/15+K11)</f>
        <v>0.6618705035971224</v>
      </c>
      <c r="M11" s="16">
        <f aca="true" t="shared" si="11" ref="M11:M18">(2/(L11*(1-L11/3)))^0.5</f>
        <v>1.969041326590023</v>
      </c>
      <c r="N11" s="17">
        <v>25</v>
      </c>
      <c r="O11" s="16">
        <f aca="true" t="shared" si="12" ref="O11:O18">M11*(G11*10^3/(N11*K11))^0.5</f>
        <v>35.44274387862041</v>
      </c>
      <c r="P11" s="17">
        <v>5</v>
      </c>
      <c r="Q11" s="16">
        <f aca="true" t="shared" si="13" ref="Q11:Q18">O11+P11</f>
        <v>40.44274387862041</v>
      </c>
      <c r="R11" s="15">
        <f aca="true" t="shared" si="14" ref="R11:R18">O11/F11*10^-2</f>
        <v>0.05907123979770069</v>
      </c>
    </row>
    <row r="12" spans="1:18" s="18" customFormat="1" ht="15">
      <c r="A12" s="11">
        <v>7</v>
      </c>
      <c r="B12" s="11">
        <v>2.5</v>
      </c>
      <c r="C12" s="11">
        <v>2.5</v>
      </c>
      <c r="D12" s="11">
        <v>3</v>
      </c>
      <c r="E12" s="12">
        <f aca="true" t="shared" si="15" ref="E12:E18">(B12+C12+D12)*A12</f>
        <v>56</v>
      </c>
      <c r="F12" s="11">
        <v>6</v>
      </c>
      <c r="G12" s="12">
        <f t="shared" si="9"/>
        <v>252</v>
      </c>
      <c r="H12" s="13">
        <v>235</v>
      </c>
      <c r="I12" s="14">
        <f aca="true" t="shared" si="16" ref="I12:I18">H12/1.15</f>
        <v>204.34782608695653</v>
      </c>
      <c r="J12" s="13">
        <v>40</v>
      </c>
      <c r="K12" s="14">
        <f t="shared" si="8"/>
        <v>26.666666666666668</v>
      </c>
      <c r="L12" s="15">
        <f t="shared" si="10"/>
        <v>0.6618705035971224</v>
      </c>
      <c r="M12" s="16">
        <f t="shared" si="11"/>
        <v>1.969041326590023</v>
      </c>
      <c r="N12" s="17">
        <v>25</v>
      </c>
      <c r="O12" s="16">
        <f t="shared" si="12"/>
        <v>38.28253878623689</v>
      </c>
      <c r="P12" s="17">
        <v>5</v>
      </c>
      <c r="Q12" s="16">
        <f t="shared" si="13"/>
        <v>43.28253878623689</v>
      </c>
      <c r="R12" s="15">
        <f t="shared" si="14"/>
        <v>0.06380423131039482</v>
      </c>
    </row>
    <row r="13" spans="1:18" s="18" customFormat="1" ht="15">
      <c r="A13" s="11">
        <v>5</v>
      </c>
      <c r="B13" s="11">
        <v>2.5</v>
      </c>
      <c r="C13" s="11">
        <v>2.5</v>
      </c>
      <c r="D13" s="11">
        <v>3</v>
      </c>
      <c r="E13" s="12">
        <f t="shared" si="15"/>
        <v>40</v>
      </c>
      <c r="F13" s="11">
        <v>6</v>
      </c>
      <c r="G13" s="12">
        <f t="shared" si="9"/>
        <v>180</v>
      </c>
      <c r="H13" s="13">
        <v>235</v>
      </c>
      <c r="I13" s="14">
        <f t="shared" si="16"/>
        <v>204.34782608695653</v>
      </c>
      <c r="J13" s="13">
        <v>30</v>
      </c>
      <c r="K13" s="14">
        <f t="shared" si="8"/>
        <v>20</v>
      </c>
      <c r="L13" s="15">
        <f t="shared" si="10"/>
        <v>0.5948275862068966</v>
      </c>
      <c r="M13" s="16">
        <f t="shared" si="11"/>
        <v>2.047891613151854</v>
      </c>
      <c r="N13" s="17">
        <v>25</v>
      </c>
      <c r="O13" s="16">
        <f t="shared" si="12"/>
        <v>38.85601139229776</v>
      </c>
      <c r="P13" s="17">
        <v>5</v>
      </c>
      <c r="Q13" s="16">
        <f t="shared" si="13"/>
        <v>43.85601139229776</v>
      </c>
      <c r="R13" s="15">
        <f t="shared" si="14"/>
        <v>0.06476001898716294</v>
      </c>
    </row>
    <row r="14" spans="1:18" s="18" customFormat="1" ht="15">
      <c r="A14" s="11">
        <v>5</v>
      </c>
      <c r="B14" s="11">
        <v>2.5</v>
      </c>
      <c r="C14" s="11">
        <v>2.5</v>
      </c>
      <c r="D14" s="11">
        <v>3</v>
      </c>
      <c r="E14" s="12">
        <f t="shared" si="15"/>
        <v>40</v>
      </c>
      <c r="F14" s="11">
        <v>6</v>
      </c>
      <c r="G14" s="12">
        <f t="shared" si="9"/>
        <v>180</v>
      </c>
      <c r="H14" s="13">
        <v>235</v>
      </c>
      <c r="I14" s="14">
        <f t="shared" si="16"/>
        <v>204.34782608695653</v>
      </c>
      <c r="J14" s="13">
        <v>40</v>
      </c>
      <c r="K14" s="14">
        <f t="shared" si="8"/>
        <v>26.666666666666668</v>
      </c>
      <c r="L14" s="15">
        <f t="shared" si="10"/>
        <v>0.6618705035971224</v>
      </c>
      <c r="M14" s="16">
        <f t="shared" si="11"/>
        <v>1.969041326590023</v>
      </c>
      <c r="N14" s="17">
        <v>25</v>
      </c>
      <c r="O14" s="16">
        <f t="shared" si="12"/>
        <v>32.354650536997575</v>
      </c>
      <c r="P14" s="17">
        <v>5</v>
      </c>
      <c r="Q14" s="16">
        <f t="shared" si="13"/>
        <v>37.354650536997575</v>
      </c>
      <c r="R14" s="15">
        <f t="shared" si="14"/>
        <v>0.05392441756166263</v>
      </c>
    </row>
    <row r="15" spans="1:18" s="18" customFormat="1" ht="15">
      <c r="A15" s="11">
        <v>5</v>
      </c>
      <c r="B15" s="11">
        <v>2.5</v>
      </c>
      <c r="C15" s="11">
        <v>2.5</v>
      </c>
      <c r="D15" s="11">
        <v>3</v>
      </c>
      <c r="E15" s="12">
        <f t="shared" si="15"/>
        <v>40</v>
      </c>
      <c r="F15" s="11">
        <v>6</v>
      </c>
      <c r="G15" s="12">
        <f t="shared" si="9"/>
        <v>180</v>
      </c>
      <c r="H15" s="13">
        <v>235</v>
      </c>
      <c r="I15" s="14">
        <f t="shared" si="16"/>
        <v>204.34782608695653</v>
      </c>
      <c r="J15" s="13">
        <v>55</v>
      </c>
      <c r="K15" s="14">
        <f t="shared" si="8"/>
        <v>36.666666666666664</v>
      </c>
      <c r="L15" s="15">
        <f t="shared" si="10"/>
        <v>0.729106628242075</v>
      </c>
      <c r="M15" s="16">
        <f t="shared" si="11"/>
        <v>1.9036264507121785</v>
      </c>
      <c r="N15" s="17">
        <v>25</v>
      </c>
      <c r="O15" s="16">
        <f t="shared" si="12"/>
        <v>26.675481275232812</v>
      </c>
      <c r="P15" s="17">
        <v>5</v>
      </c>
      <c r="Q15" s="16">
        <f t="shared" si="13"/>
        <v>31.675481275232812</v>
      </c>
      <c r="R15" s="15">
        <f t="shared" si="14"/>
        <v>0.04445913545872135</v>
      </c>
    </row>
    <row r="16" spans="1:18" s="18" customFormat="1" ht="15">
      <c r="A16" s="11">
        <v>5</v>
      </c>
      <c r="B16" s="11">
        <v>2.5</v>
      </c>
      <c r="C16" s="11">
        <v>2.5</v>
      </c>
      <c r="D16" s="11">
        <v>3</v>
      </c>
      <c r="E16" s="12">
        <f t="shared" si="15"/>
        <v>40</v>
      </c>
      <c r="F16" s="11">
        <v>6</v>
      </c>
      <c r="G16" s="12">
        <f t="shared" si="9"/>
        <v>180</v>
      </c>
      <c r="H16" s="13">
        <v>235</v>
      </c>
      <c r="I16" s="14">
        <f t="shared" si="16"/>
        <v>204.34782608695653</v>
      </c>
      <c r="J16" s="13">
        <v>67</v>
      </c>
      <c r="K16" s="14">
        <f t="shared" si="8"/>
        <v>44.666666666666664</v>
      </c>
      <c r="L16" s="15">
        <f t="shared" si="10"/>
        <v>0.7662854301342615</v>
      </c>
      <c r="M16" s="16">
        <f t="shared" si="11"/>
        <v>1.8722614818893857</v>
      </c>
      <c r="N16" s="17">
        <v>25</v>
      </c>
      <c r="O16" s="16">
        <f t="shared" si="12"/>
        <v>23.770645703848814</v>
      </c>
      <c r="P16" s="17">
        <v>5</v>
      </c>
      <c r="Q16" s="16">
        <f t="shared" si="13"/>
        <v>28.770645703848814</v>
      </c>
      <c r="R16" s="15">
        <f t="shared" si="14"/>
        <v>0.039617742839748026</v>
      </c>
    </row>
    <row r="17" spans="1:18" s="18" customFormat="1" ht="15">
      <c r="A17" s="11">
        <v>5</v>
      </c>
      <c r="B17" s="11">
        <v>2.5</v>
      </c>
      <c r="C17" s="11">
        <v>2.5</v>
      </c>
      <c r="D17" s="11">
        <v>3</v>
      </c>
      <c r="E17" s="12">
        <f t="shared" si="15"/>
        <v>40</v>
      </c>
      <c r="F17" s="11">
        <v>6</v>
      </c>
      <c r="G17" s="12">
        <f t="shared" si="9"/>
        <v>180</v>
      </c>
      <c r="H17" s="13">
        <v>235</v>
      </c>
      <c r="I17" s="14">
        <f t="shared" si="16"/>
        <v>204.34782608695653</v>
      </c>
      <c r="J17" s="13">
        <v>105</v>
      </c>
      <c r="K17" s="14">
        <f t="shared" si="8"/>
        <v>70</v>
      </c>
      <c r="L17" s="15">
        <f t="shared" si="10"/>
        <v>0.8370883882149047</v>
      </c>
      <c r="M17" s="16">
        <f t="shared" si="11"/>
        <v>1.8204157331859208</v>
      </c>
      <c r="N17" s="17">
        <v>25</v>
      </c>
      <c r="O17" s="16">
        <f t="shared" si="12"/>
        <v>18.462385227321757</v>
      </c>
      <c r="P17" s="17">
        <v>5</v>
      </c>
      <c r="Q17" s="16">
        <f t="shared" si="13"/>
        <v>23.462385227321757</v>
      </c>
      <c r="R17" s="15">
        <f t="shared" si="14"/>
        <v>0.03077064204553626</v>
      </c>
    </row>
    <row r="18" spans="1:18" s="18" customFormat="1" ht="15">
      <c r="A18" s="11">
        <v>5</v>
      </c>
      <c r="B18" s="11">
        <v>2.5</v>
      </c>
      <c r="C18" s="11">
        <v>2.5</v>
      </c>
      <c r="D18" s="11">
        <v>3</v>
      </c>
      <c r="E18" s="12">
        <f t="shared" si="15"/>
        <v>40</v>
      </c>
      <c r="F18" s="11">
        <v>6</v>
      </c>
      <c r="G18" s="12">
        <f t="shared" si="9"/>
        <v>180</v>
      </c>
      <c r="H18" s="13">
        <v>275</v>
      </c>
      <c r="I18" s="14">
        <f t="shared" si="16"/>
        <v>239.13043478260872</v>
      </c>
      <c r="J18" s="13">
        <v>40</v>
      </c>
      <c r="K18" s="14">
        <f t="shared" si="8"/>
        <v>26.666666666666668</v>
      </c>
      <c r="L18" s="15">
        <f t="shared" si="10"/>
        <v>0.6258503401360545</v>
      </c>
      <c r="M18" s="16">
        <f t="shared" si="11"/>
        <v>2.009492237034986</v>
      </c>
      <c r="N18" s="17">
        <v>25</v>
      </c>
      <c r="O18" s="16">
        <f t="shared" si="12"/>
        <v>33.0193268206674</v>
      </c>
      <c r="P18" s="17">
        <v>5</v>
      </c>
      <c r="Q18" s="16">
        <f t="shared" si="13"/>
        <v>38.0193268206674</v>
      </c>
      <c r="R18" s="15">
        <f t="shared" si="14"/>
        <v>0.055032211367779</v>
      </c>
    </row>
    <row r="19" spans="1:18" s="18" customFormat="1" ht="15">
      <c r="A19" s="11">
        <v>5</v>
      </c>
      <c r="B19" s="11">
        <v>2.5</v>
      </c>
      <c r="C19" s="11">
        <v>2.5</v>
      </c>
      <c r="D19" s="11">
        <v>3</v>
      </c>
      <c r="E19" s="12">
        <f>(B19+C19+D19)*A19</f>
        <v>40</v>
      </c>
      <c r="F19" s="11">
        <v>6</v>
      </c>
      <c r="G19" s="12">
        <f>E19*F19^2/8</f>
        <v>180</v>
      </c>
      <c r="H19" s="13">
        <v>355</v>
      </c>
      <c r="I19" s="14">
        <f>H19/1.15</f>
        <v>308.69565217391306</v>
      </c>
      <c r="J19" s="13">
        <v>40</v>
      </c>
      <c r="K19" s="14">
        <f>J19/1.5</f>
        <v>26.666666666666668</v>
      </c>
      <c r="L19" s="15">
        <f>K19/(I19/15+K19)</f>
        <v>0.5644171779141105</v>
      </c>
      <c r="M19" s="16">
        <f>(2/(L19*(1-L19/3)))^0.5</f>
        <v>2.0891713551180735</v>
      </c>
      <c r="N19" s="17">
        <v>25</v>
      </c>
      <c r="O19" s="16">
        <f>M19*(G19*10^3/(N19*K19))^0.5</f>
        <v>34.328588330754144</v>
      </c>
      <c r="P19" s="17">
        <v>5</v>
      </c>
      <c r="Q19" s="16">
        <f>O19+P19</f>
        <v>39.328588330754144</v>
      </c>
      <c r="R19" s="15">
        <f>O19/F19*10^-2</f>
        <v>0.057214313884590244</v>
      </c>
    </row>
    <row r="20" spans="1:18" s="18" customFormat="1" ht="15">
      <c r="A20" s="11">
        <v>5</v>
      </c>
      <c r="B20" s="11">
        <v>2.5</v>
      </c>
      <c r="C20" s="11">
        <v>2.5</v>
      </c>
      <c r="D20" s="11">
        <v>3</v>
      </c>
      <c r="E20" s="12">
        <f>(B20+C20+D20)*A20</f>
        <v>40</v>
      </c>
      <c r="F20" s="11">
        <v>6</v>
      </c>
      <c r="G20" s="12">
        <f>E20*F20^2/8</f>
        <v>180</v>
      </c>
      <c r="H20" s="13">
        <v>440</v>
      </c>
      <c r="I20" s="14">
        <f>H20/1.15</f>
        <v>382.60869565217394</v>
      </c>
      <c r="J20" s="13">
        <v>40</v>
      </c>
      <c r="K20" s="14">
        <f>J20/1.5</f>
        <v>26.666666666666668</v>
      </c>
      <c r="L20" s="15">
        <f>K20/(I20/15+K20)</f>
        <v>0.5111111111111111</v>
      </c>
      <c r="M20" s="16">
        <f>(2/(L20*(1-L20/3)))^0.5</f>
        <v>2.1717769007962806</v>
      </c>
      <c r="N20" s="17">
        <v>25</v>
      </c>
      <c r="O20" s="16">
        <f>M20*(G20*10^3/(N20*K20))^0.5</f>
        <v>35.68593595304347</v>
      </c>
      <c r="P20" s="17">
        <v>5</v>
      </c>
      <c r="Q20" s="16">
        <f>O20+P20</f>
        <v>40.68593595304347</v>
      </c>
      <c r="R20" s="15">
        <f>O20/F20*10^-2</f>
        <v>0.059476559921739114</v>
      </c>
    </row>
    <row r="21" spans="1:18" s="18" customFormat="1" ht="15">
      <c r="A21" s="11">
        <v>5</v>
      </c>
      <c r="B21" s="11">
        <v>2.5</v>
      </c>
      <c r="C21" s="11">
        <v>2.5</v>
      </c>
      <c r="D21" s="11">
        <v>3</v>
      </c>
      <c r="E21" s="12">
        <f>(B21+C21+D21)*A21</f>
        <v>40</v>
      </c>
      <c r="F21" s="11">
        <v>6</v>
      </c>
      <c r="G21" s="12">
        <f>E21*F21^2/8</f>
        <v>180</v>
      </c>
      <c r="H21" s="13">
        <v>235</v>
      </c>
      <c r="I21" s="14">
        <f>H21/1.15</f>
        <v>204.34782608695653</v>
      </c>
      <c r="J21" s="13">
        <v>40</v>
      </c>
      <c r="K21" s="14">
        <f>J21/1.5</f>
        <v>26.666666666666668</v>
      </c>
      <c r="L21" s="15">
        <f>K21/(I21/15+K21)</f>
        <v>0.6618705035971224</v>
      </c>
      <c r="M21" s="16">
        <f>(2/(L21*(1-L21/3)))^0.5</f>
        <v>1.969041326590023</v>
      </c>
      <c r="N21" s="17">
        <v>25</v>
      </c>
      <c r="O21" s="16">
        <f>M21*(G21*10^3/(N21*K21))^0.5</f>
        <v>32.354650536997575</v>
      </c>
      <c r="P21" s="17">
        <v>3</v>
      </c>
      <c r="Q21" s="16">
        <f>O21+P21</f>
        <v>35.354650536997575</v>
      </c>
      <c r="R21" s="15">
        <f>O21/F21*10^-2</f>
        <v>0.05392441756166263</v>
      </c>
    </row>
    <row r="22" spans="1:18" s="18" customFormat="1" ht="15">
      <c r="A22" s="11">
        <v>5</v>
      </c>
      <c r="B22" s="11">
        <v>2.5</v>
      </c>
      <c r="C22" s="11">
        <v>2.5</v>
      </c>
      <c r="D22" s="11">
        <v>3</v>
      </c>
      <c r="E22" s="12">
        <f>(B22+C22+D22)*A22</f>
        <v>40</v>
      </c>
      <c r="F22" s="11">
        <v>6</v>
      </c>
      <c r="G22" s="12">
        <f>E22*F22^2/8</f>
        <v>180</v>
      </c>
      <c r="H22" s="13">
        <v>235</v>
      </c>
      <c r="I22" s="14">
        <f>H22/1.15</f>
        <v>204.34782608695653</v>
      </c>
      <c r="J22" s="13">
        <v>40</v>
      </c>
      <c r="K22" s="14">
        <f>J22/1.5</f>
        <v>26.666666666666668</v>
      </c>
      <c r="L22" s="15">
        <f>K22/(I22/15+K22)</f>
        <v>0.6618705035971224</v>
      </c>
      <c r="M22" s="16">
        <f>(2/(L22*(1-L22/3)))^0.5</f>
        <v>1.969041326590023</v>
      </c>
      <c r="N22" s="17">
        <v>25</v>
      </c>
      <c r="O22" s="16">
        <f>M22*(G22*10^3/(N22*K22))^0.5</f>
        <v>32.354650536997575</v>
      </c>
      <c r="P22" s="17">
        <v>4</v>
      </c>
      <c r="Q22" s="16">
        <f>O22+P22</f>
        <v>36.354650536997575</v>
      </c>
      <c r="R22" s="15">
        <f>O22/F22*10^-2</f>
        <v>0.05392441756166263</v>
      </c>
    </row>
  </sheetData>
  <sheetProtection/>
  <printOptions/>
  <pageMargins left="0.25" right="0.25" top="0.75" bottom="0.75" header="0.3" footer="0.3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s_aPIE_nT__INO</dc:creator>
  <cp:keywords/>
  <dc:description/>
  <cp:lastModifiedBy>Carla</cp:lastModifiedBy>
  <cp:lastPrinted>2010-04-26T20:23:32Z</cp:lastPrinted>
  <dcterms:created xsi:type="dcterms:W3CDTF">2010-04-15T07:11:42Z</dcterms:created>
  <dcterms:modified xsi:type="dcterms:W3CDTF">2010-04-27T16:13:10Z</dcterms:modified>
  <cp:category/>
  <cp:version/>
  <cp:contentType/>
  <cp:contentStatus/>
</cp:coreProperties>
</file>