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4875" activeTab="0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<sst xmlns="http://schemas.openxmlformats.org/spreadsheetml/2006/main" count="54" uniqueCount="36">
  <si>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interasse (m)</t>
  </si>
  <si>
    <t>qs (KN/m2)</t>
  </si>
  <si>
    <t>qp (KN/m2)</t>
  </si>
  <si>
    <t>qa (KN/m2)</t>
  </si>
  <si>
    <t>q (KN/m)</t>
  </si>
  <si>
    <t>luce (m)</t>
  </si>
  <si>
    <t>M ( KN*m)</t>
  </si>
  <si>
    <t>fy (N/ mm2)</t>
  </si>
  <si>
    <t>sig_am (N/mm2)</t>
  </si>
  <si>
    <t>b (cm)</t>
  </si>
  <si>
    <t>h (cm)</t>
  </si>
  <si>
    <t>fm,k (N/ mm2)</t>
  </si>
  <si>
    <t>fyk (N/ mm2)</t>
  </si>
  <si>
    <t>Wx (cm^3)</t>
  </si>
  <si>
    <t>sig_fa (N/mm2)</t>
  </si>
  <si>
    <t>Rck (N/ mm2)</t>
  </si>
  <si>
    <t>sig_ca (N/mm2)</t>
  </si>
  <si>
    <t>alfa</t>
  </si>
  <si>
    <t>r</t>
  </si>
  <si>
    <t>H (cm)</t>
  </si>
  <si>
    <t>delta (cm)</t>
  </si>
  <si>
    <t>H/l</t>
  </si>
  <si>
    <t>incremento dell'altezza dovuto all'aumento dell'interasse</t>
  </si>
  <si>
    <t>incremento dell'altezza dovuto all'aumento della luce</t>
  </si>
  <si>
    <t>incremento dell'altezza dovuto al cambiamento del valore fm,k</t>
  </si>
  <si>
    <t>incremento dell'altezza dovuto all'aumento della luce e all'aumento del valore fm,k</t>
  </si>
  <si>
    <t>incremento dell'altezza dovuto all'aumento della luce e al cambio di funzione</t>
  </si>
  <si>
    <t>incremento dovuto all'aumento della luce</t>
  </si>
  <si>
    <t>incremento dovuto all'aumento della luce e del valore fyk( da paragonare con il punto in giallo)</t>
  </si>
  <si>
    <t>incremento dovuto all'aumento della luce e al cambio di funzione</t>
  </si>
  <si>
    <t>incremento dovuto all'aumento dell'interasse</t>
  </si>
  <si>
    <t>incremento dovuto all'aumento del valore fyk</t>
  </si>
  <si>
    <t>incremento dovuto all'aumento del valore fy</t>
  </si>
  <si>
    <t>incremento dovuto all'aumento del valore Rck</t>
  </si>
  <si>
    <t>incremento dovuto all'aumento della luce con valori maggiori  dell' fy e dell' Rck ( da confrontare col punto in giallo)</t>
  </si>
  <si>
    <t>incremento dovuto al cambio di funzione (qa)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</si>
</sst>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8" borderId="10" xfId="0" applyFill="1" applyBorder="1" applyAlignment="1">
      <alignment/>
    </xf>
    <xf numFmtId="0" fontId="0" fillId="8" borderId="12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8" borderId="13" xfId="0" applyFill="1" applyBorder="1" applyAlignment="1">
      <alignment horizontal="center" vertical="top"/>
    </xf>
    <xf numFmtId="0" fontId="0" fillId="8" borderId="14" xfId="0" applyFill="1" applyBorder="1" applyAlignment="1">
      <alignment horizontal="center" vertical="top"/>
    </xf>
    <xf numFmtId="0" fontId="0" fillId="8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8" borderId="11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24" borderId="0" xfId="0" applyFill="1" applyAlignment="1">
      <alignment/>
    </xf>
    <xf numFmtId="0" fontId="0" fillId="8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8" borderId="15" xfId="0" applyFill="1" applyBorder="1" applyAlignment="1">
      <alignment horizontal="center" vertical="top"/>
    </xf>
    <xf numFmtId="0" fontId="0" fillId="8" borderId="15" xfId="0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0" fontId="0" fillId="8" borderId="12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25" borderId="0" xfId="0" applyFill="1" applyAlignment="1">
      <alignment/>
    </xf>
    <xf numFmtId="0" fontId="0" fillId="21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14" borderId="0" xfId="0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5" borderId="22" xfId="0" applyFill="1" applyBorder="1" applyAlignment="1">
      <alignment/>
    </xf>
    <xf numFmtId="0" fontId="0" fillId="21" borderId="23" xfId="0" applyFill="1" applyBorder="1" applyAlignment="1">
      <alignment/>
    </xf>
    <xf numFmtId="0" fontId="0" fillId="26" borderId="23" xfId="0" applyFill="1" applyBorder="1" applyAlignment="1">
      <alignment/>
    </xf>
    <xf numFmtId="0" fontId="0" fillId="27" borderId="23" xfId="0" applyFill="1" applyBorder="1" applyAlignment="1">
      <alignment/>
    </xf>
    <xf numFmtId="0" fontId="0" fillId="14" borderId="24" xfId="0" applyFill="1" applyBorder="1" applyAlignment="1">
      <alignment/>
    </xf>
    <xf numFmtId="0" fontId="0" fillId="24" borderId="0" xfId="0" applyFill="1" applyBorder="1" applyAlignment="1">
      <alignment horizontal="center"/>
    </xf>
    <xf numFmtId="9" fontId="0" fillId="0" borderId="23" xfId="0" applyNumberFormat="1" applyBorder="1" applyAlignment="1">
      <alignment/>
    </xf>
    <xf numFmtId="9" fontId="0" fillId="0" borderId="22" xfId="0" applyNumberFormat="1" applyBorder="1" applyAlignment="1">
      <alignment/>
    </xf>
    <xf numFmtId="9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zoomScalePageLayoutView="0" workbookViewId="0" topLeftCell="A1">
      <selection activeCell="H40" sqref="H40"/>
    </sheetView>
  </sheetViews>
  <sheetFormatPr defaultColWidth="9.140625" defaultRowHeight="15"/>
  <cols>
    <col min="1" max="1" width="14.00390625" style="6" customWidth="1"/>
    <col min="2" max="2" width="11.140625" style="0" customWidth="1"/>
    <col min="3" max="3" width="11.57421875" style="0" customWidth="1"/>
    <col min="4" max="4" width="12.421875" style="0" customWidth="1"/>
    <col min="7" max="7" width="10.57421875" style="0" customWidth="1"/>
    <col min="8" max="8" width="13.7109375" style="0" customWidth="1"/>
    <col min="9" max="9" width="15.28125" style="0" customWidth="1"/>
    <col min="12" max="12" width="13.421875" style="0" customWidth="1"/>
  </cols>
  <sheetData>
    <row r="1" spans="1:12" ht="15">
      <c r="A1" s="4" t="s">
        <v>0</v>
      </c>
      <c r="B1" s="3" t="s">
        <v>1</v>
      </c>
      <c r="C1" s="3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3" t="s">
        <v>11</v>
      </c>
      <c r="I1" s="1" t="s">
        <v>8</v>
      </c>
      <c r="J1" s="3" t="s">
        <v>9</v>
      </c>
      <c r="K1" s="2" t="s">
        <v>10</v>
      </c>
      <c r="L1" s="45"/>
    </row>
    <row r="2" ht="15">
      <c r="A2" s="5"/>
    </row>
    <row r="3" spans="1:12" ht="15">
      <c r="A3" s="7">
        <v>2</v>
      </c>
      <c r="B3" s="8">
        <v>0.5</v>
      </c>
      <c r="C3" s="9">
        <v>2.5</v>
      </c>
      <c r="D3" s="9">
        <v>3</v>
      </c>
      <c r="E3" s="10">
        <f>(B3+C3+D3)*A3</f>
        <v>12</v>
      </c>
      <c r="F3" s="9">
        <v>6</v>
      </c>
      <c r="G3" s="10">
        <f>E3*F3^2/8</f>
        <v>54</v>
      </c>
      <c r="H3" s="9">
        <v>24</v>
      </c>
      <c r="I3" s="13">
        <f>H3/1.35</f>
        <v>17.777777777777775</v>
      </c>
      <c r="J3" s="9">
        <v>20</v>
      </c>
      <c r="K3" s="26">
        <f>(6*G3*1000/(J3*I3))^0.5</f>
        <v>30.186917696247164</v>
      </c>
      <c r="L3" s="33"/>
    </row>
    <row r="4" spans="1:12" ht="15">
      <c r="A4" s="11">
        <v>3</v>
      </c>
      <c r="B4" s="12">
        <v>0.5</v>
      </c>
      <c r="C4" s="12">
        <v>2.5</v>
      </c>
      <c r="D4" s="12">
        <v>3</v>
      </c>
      <c r="E4" s="10">
        <f>(B4+C4+D4)*A4</f>
        <v>18</v>
      </c>
      <c r="F4" s="12">
        <v>6</v>
      </c>
      <c r="G4" s="10">
        <f aca="true" t="shared" si="0" ref="G4:G23">E4*F4^2/8</f>
        <v>81</v>
      </c>
      <c r="H4" s="12">
        <v>24</v>
      </c>
      <c r="I4" s="13">
        <f>H4/1.35</f>
        <v>17.777777777777775</v>
      </c>
      <c r="J4" s="12">
        <v>20</v>
      </c>
      <c r="K4" s="26">
        <f aca="true" t="shared" si="1" ref="K4:K23">(6*G4*1000/(J4*I4))^0.5</f>
        <v>36.971272631598715</v>
      </c>
      <c r="L4" s="33"/>
    </row>
    <row r="5" spans="1:12" ht="15">
      <c r="A5" s="11">
        <v>4</v>
      </c>
      <c r="B5" s="12">
        <v>0.5</v>
      </c>
      <c r="C5" s="12">
        <v>2.5</v>
      </c>
      <c r="D5" s="12">
        <v>3</v>
      </c>
      <c r="E5" s="10">
        <f aca="true" t="shared" si="2" ref="E5:E23">(B5+C5+D5)*A5</f>
        <v>24</v>
      </c>
      <c r="F5" s="12">
        <v>6</v>
      </c>
      <c r="G5" s="10">
        <f t="shared" si="0"/>
        <v>108</v>
      </c>
      <c r="H5" s="12">
        <v>24</v>
      </c>
      <c r="I5" s="13">
        <f aca="true" t="shared" si="3" ref="I5:I23">H5/1.35</f>
        <v>17.777777777777775</v>
      </c>
      <c r="J5" s="12">
        <v>20</v>
      </c>
      <c r="K5" s="26">
        <f t="shared" si="1"/>
        <v>42.69074841227312</v>
      </c>
      <c r="L5" s="33"/>
    </row>
    <row r="6" spans="1:12" ht="15">
      <c r="A6" s="11">
        <v>5</v>
      </c>
      <c r="B6" s="12">
        <v>0.5</v>
      </c>
      <c r="C6" s="12">
        <v>2.5</v>
      </c>
      <c r="D6" s="12">
        <v>3</v>
      </c>
      <c r="E6" s="10">
        <f t="shared" si="2"/>
        <v>30</v>
      </c>
      <c r="F6" s="12">
        <v>6</v>
      </c>
      <c r="G6" s="10">
        <f t="shared" si="0"/>
        <v>135</v>
      </c>
      <c r="H6" s="12">
        <v>24</v>
      </c>
      <c r="I6" s="13">
        <f t="shared" si="3"/>
        <v>17.777777777777775</v>
      </c>
      <c r="J6" s="12">
        <v>20</v>
      </c>
      <c r="K6" s="26">
        <f t="shared" si="1"/>
        <v>47.72970773009196</v>
      </c>
      <c r="L6" s="33"/>
    </row>
    <row r="7" spans="1:12" ht="15">
      <c r="A7" s="11">
        <v>6</v>
      </c>
      <c r="B7" s="12">
        <v>0.5</v>
      </c>
      <c r="C7" s="12">
        <v>2.5</v>
      </c>
      <c r="D7" s="12">
        <v>3</v>
      </c>
      <c r="E7" s="10">
        <f t="shared" si="2"/>
        <v>36</v>
      </c>
      <c r="F7" s="12">
        <v>6</v>
      </c>
      <c r="G7" s="10">
        <f t="shared" si="0"/>
        <v>162</v>
      </c>
      <c r="H7" s="12">
        <v>24</v>
      </c>
      <c r="I7" s="13">
        <f t="shared" si="3"/>
        <v>17.777777777777775</v>
      </c>
      <c r="J7" s="12">
        <v>20</v>
      </c>
      <c r="K7" s="26">
        <f t="shared" si="1"/>
        <v>52.28527517380013</v>
      </c>
      <c r="L7" s="33"/>
    </row>
    <row r="8" spans="1:12" ht="15">
      <c r="A8" s="11">
        <v>4</v>
      </c>
      <c r="B8" s="12">
        <v>0.5</v>
      </c>
      <c r="C8" s="12">
        <v>2.5</v>
      </c>
      <c r="D8" s="12">
        <v>5</v>
      </c>
      <c r="E8" s="10">
        <f t="shared" si="2"/>
        <v>32</v>
      </c>
      <c r="F8" s="12">
        <v>3</v>
      </c>
      <c r="G8" s="10">
        <f t="shared" si="0"/>
        <v>36</v>
      </c>
      <c r="H8" s="12">
        <v>28</v>
      </c>
      <c r="I8" s="13">
        <f t="shared" si="3"/>
        <v>20.74074074074074</v>
      </c>
      <c r="J8" s="12">
        <v>20</v>
      </c>
      <c r="K8" s="26">
        <f t="shared" si="1"/>
        <v>22.819164877669948</v>
      </c>
      <c r="L8" s="34"/>
    </row>
    <row r="9" spans="1:12" ht="15">
      <c r="A9" s="11">
        <v>4</v>
      </c>
      <c r="B9" s="12">
        <v>0.5</v>
      </c>
      <c r="C9" s="12">
        <v>2.5</v>
      </c>
      <c r="D9" s="12">
        <v>5</v>
      </c>
      <c r="E9" s="10">
        <f t="shared" si="2"/>
        <v>32</v>
      </c>
      <c r="F9" s="12">
        <v>4</v>
      </c>
      <c r="G9" s="10">
        <f t="shared" si="0"/>
        <v>64</v>
      </c>
      <c r="H9" s="12">
        <v>28</v>
      </c>
      <c r="I9" s="13">
        <f t="shared" si="3"/>
        <v>20.74074074074074</v>
      </c>
      <c r="J9" s="12">
        <v>20</v>
      </c>
      <c r="K9" s="26">
        <f t="shared" si="1"/>
        <v>30.425553170226596</v>
      </c>
      <c r="L9" s="34"/>
    </row>
    <row r="10" spans="1:12" ht="15">
      <c r="A10" s="11">
        <v>4</v>
      </c>
      <c r="B10" s="12">
        <v>0.5</v>
      </c>
      <c r="C10" s="12">
        <v>2.5</v>
      </c>
      <c r="D10" s="12">
        <v>5</v>
      </c>
      <c r="E10" s="10">
        <f t="shared" si="2"/>
        <v>32</v>
      </c>
      <c r="F10" s="12">
        <v>5</v>
      </c>
      <c r="G10" s="10">
        <f t="shared" si="0"/>
        <v>100</v>
      </c>
      <c r="H10" s="12">
        <v>28</v>
      </c>
      <c r="I10" s="13">
        <f t="shared" si="3"/>
        <v>20.74074074074074</v>
      </c>
      <c r="J10" s="12">
        <v>20</v>
      </c>
      <c r="K10" s="26">
        <f t="shared" si="1"/>
        <v>38.031941462783244</v>
      </c>
      <c r="L10" s="34"/>
    </row>
    <row r="11" spans="1:12" ht="15">
      <c r="A11" s="11">
        <v>4</v>
      </c>
      <c r="B11" s="12">
        <v>0.5</v>
      </c>
      <c r="C11" s="12">
        <v>2.5</v>
      </c>
      <c r="D11" s="12">
        <v>5</v>
      </c>
      <c r="E11" s="10">
        <f t="shared" si="2"/>
        <v>32</v>
      </c>
      <c r="F11" s="12">
        <v>6</v>
      </c>
      <c r="G11" s="10">
        <f t="shared" si="0"/>
        <v>144</v>
      </c>
      <c r="H11" s="12">
        <v>28</v>
      </c>
      <c r="I11" s="13">
        <f t="shared" si="3"/>
        <v>20.74074074074074</v>
      </c>
      <c r="J11" s="12">
        <v>20</v>
      </c>
      <c r="K11" s="26">
        <f t="shared" si="1"/>
        <v>45.638329755339896</v>
      </c>
      <c r="L11" s="34"/>
    </row>
    <row r="12" spans="1:12" ht="15">
      <c r="A12" s="11">
        <v>4</v>
      </c>
      <c r="B12" s="12">
        <v>0.5</v>
      </c>
      <c r="C12" s="12">
        <v>2.5</v>
      </c>
      <c r="D12" s="12">
        <v>5</v>
      </c>
      <c r="E12" s="10">
        <f t="shared" si="2"/>
        <v>32</v>
      </c>
      <c r="F12" s="12">
        <v>5</v>
      </c>
      <c r="G12" s="10">
        <f t="shared" si="0"/>
        <v>100</v>
      </c>
      <c r="H12" s="12">
        <v>30</v>
      </c>
      <c r="I12" s="13">
        <f t="shared" si="3"/>
        <v>22.22222222222222</v>
      </c>
      <c r="J12" s="12">
        <v>20</v>
      </c>
      <c r="K12" s="26">
        <f t="shared" si="1"/>
        <v>36.742346141747674</v>
      </c>
      <c r="L12" s="35"/>
    </row>
    <row r="13" spans="1:12" ht="15">
      <c r="A13" s="11">
        <v>4</v>
      </c>
      <c r="B13" s="12">
        <v>0.5</v>
      </c>
      <c r="C13" s="12">
        <v>2.5</v>
      </c>
      <c r="D13" s="12">
        <v>5</v>
      </c>
      <c r="E13" s="10">
        <f t="shared" si="2"/>
        <v>32</v>
      </c>
      <c r="F13" s="12">
        <v>6</v>
      </c>
      <c r="G13" s="10">
        <f t="shared" si="0"/>
        <v>144</v>
      </c>
      <c r="H13" s="12">
        <v>30</v>
      </c>
      <c r="I13" s="13">
        <f t="shared" si="3"/>
        <v>22.22222222222222</v>
      </c>
      <c r="J13" s="12">
        <v>20</v>
      </c>
      <c r="K13" s="26">
        <f t="shared" si="1"/>
        <v>44.090815370097204</v>
      </c>
      <c r="L13" s="35"/>
    </row>
    <row r="14" spans="1:12" ht="15">
      <c r="A14" s="11">
        <v>4</v>
      </c>
      <c r="B14" s="12">
        <v>0.5</v>
      </c>
      <c r="C14" s="12">
        <v>2.5</v>
      </c>
      <c r="D14" s="12">
        <v>5</v>
      </c>
      <c r="E14" s="10">
        <f t="shared" si="2"/>
        <v>32</v>
      </c>
      <c r="F14" s="12">
        <v>3</v>
      </c>
      <c r="G14" s="10">
        <f t="shared" si="0"/>
        <v>36</v>
      </c>
      <c r="H14" s="12">
        <v>32</v>
      </c>
      <c r="I14" s="13">
        <f t="shared" si="3"/>
        <v>23.703703703703702</v>
      </c>
      <c r="J14" s="12">
        <v>25</v>
      </c>
      <c r="K14" s="26">
        <f t="shared" si="1"/>
        <v>19.091883092036785</v>
      </c>
      <c r="L14" s="36"/>
    </row>
    <row r="15" spans="1:12" ht="15">
      <c r="A15" s="11">
        <v>4</v>
      </c>
      <c r="B15" s="12">
        <v>0.5</v>
      </c>
      <c r="C15" s="12">
        <v>2.5</v>
      </c>
      <c r="D15" s="12">
        <v>5</v>
      </c>
      <c r="E15" s="10">
        <f t="shared" si="2"/>
        <v>32</v>
      </c>
      <c r="F15" s="12">
        <v>4</v>
      </c>
      <c r="G15" s="10">
        <f t="shared" si="0"/>
        <v>64</v>
      </c>
      <c r="H15" s="12">
        <v>32</v>
      </c>
      <c r="I15" s="13">
        <f t="shared" si="3"/>
        <v>23.703703703703702</v>
      </c>
      <c r="J15" s="12">
        <v>25</v>
      </c>
      <c r="K15" s="26">
        <f t="shared" si="1"/>
        <v>25.45584412271571</v>
      </c>
      <c r="L15" s="36"/>
    </row>
    <row r="16" spans="1:12" ht="15">
      <c r="A16" s="11">
        <v>4</v>
      </c>
      <c r="B16" s="12">
        <v>0.5</v>
      </c>
      <c r="C16" s="12">
        <v>2.5</v>
      </c>
      <c r="D16" s="12">
        <v>5</v>
      </c>
      <c r="E16" s="10">
        <f t="shared" si="2"/>
        <v>32</v>
      </c>
      <c r="F16" s="12">
        <v>5</v>
      </c>
      <c r="G16" s="10">
        <f t="shared" si="0"/>
        <v>100</v>
      </c>
      <c r="H16" s="12">
        <v>32</v>
      </c>
      <c r="I16" s="13">
        <f t="shared" si="3"/>
        <v>23.703703703703702</v>
      </c>
      <c r="J16" s="12">
        <v>25</v>
      </c>
      <c r="K16" s="26">
        <f t="shared" si="1"/>
        <v>31.81980515339464</v>
      </c>
      <c r="L16" s="36"/>
    </row>
    <row r="17" spans="1:12" ht="15">
      <c r="A17" s="11">
        <v>4</v>
      </c>
      <c r="B17" s="12">
        <v>0.5</v>
      </c>
      <c r="C17" s="12">
        <v>2.5</v>
      </c>
      <c r="D17" s="12">
        <v>5</v>
      </c>
      <c r="E17" s="10">
        <f t="shared" si="2"/>
        <v>32</v>
      </c>
      <c r="F17" s="12">
        <v>6</v>
      </c>
      <c r="G17" s="10">
        <f t="shared" si="0"/>
        <v>144</v>
      </c>
      <c r="H17" s="12">
        <v>32</v>
      </c>
      <c r="I17" s="13">
        <f t="shared" si="3"/>
        <v>23.703703703703702</v>
      </c>
      <c r="J17" s="12">
        <v>25</v>
      </c>
      <c r="K17" s="26">
        <f t="shared" si="1"/>
        <v>38.18376618407357</v>
      </c>
      <c r="L17" s="36"/>
    </row>
    <row r="18" spans="1:12" ht="15">
      <c r="A18" s="11">
        <v>4</v>
      </c>
      <c r="B18" s="12">
        <v>0.5</v>
      </c>
      <c r="C18" s="12">
        <v>2.5</v>
      </c>
      <c r="D18" s="12">
        <v>5</v>
      </c>
      <c r="E18" s="10">
        <f t="shared" si="2"/>
        <v>32</v>
      </c>
      <c r="F18" s="12">
        <v>7</v>
      </c>
      <c r="G18" s="10">
        <f t="shared" si="0"/>
        <v>196</v>
      </c>
      <c r="H18" s="12">
        <v>32</v>
      </c>
      <c r="I18" s="13">
        <f t="shared" si="3"/>
        <v>23.703703703703702</v>
      </c>
      <c r="J18" s="12">
        <v>25</v>
      </c>
      <c r="K18" s="26">
        <f t="shared" si="1"/>
        <v>44.54772721475249</v>
      </c>
      <c r="L18" s="36"/>
    </row>
    <row r="19" spans="1:12" ht="15">
      <c r="A19" s="11">
        <v>4</v>
      </c>
      <c r="B19" s="12">
        <v>0.5</v>
      </c>
      <c r="C19" s="12">
        <v>2.5</v>
      </c>
      <c r="D19" s="12">
        <v>4</v>
      </c>
      <c r="E19" s="10">
        <f t="shared" si="2"/>
        <v>28</v>
      </c>
      <c r="F19" s="12">
        <v>3</v>
      </c>
      <c r="G19" s="10">
        <f t="shared" si="0"/>
        <v>31.5</v>
      </c>
      <c r="H19" s="12">
        <v>30</v>
      </c>
      <c r="I19" s="13">
        <f t="shared" si="3"/>
        <v>22.22222222222222</v>
      </c>
      <c r="J19" s="12">
        <v>25</v>
      </c>
      <c r="K19" s="26">
        <f t="shared" si="1"/>
        <v>18.444511378727277</v>
      </c>
      <c r="L19" s="37"/>
    </row>
    <row r="20" spans="1:12" ht="15">
      <c r="A20" s="11">
        <v>3</v>
      </c>
      <c r="B20" s="12">
        <v>0.5</v>
      </c>
      <c r="C20" s="12">
        <v>2.5</v>
      </c>
      <c r="D20" s="12">
        <v>4</v>
      </c>
      <c r="E20" s="10">
        <f t="shared" si="2"/>
        <v>21</v>
      </c>
      <c r="F20" s="12">
        <v>4</v>
      </c>
      <c r="G20" s="10">
        <f t="shared" si="0"/>
        <v>42</v>
      </c>
      <c r="H20" s="12">
        <v>30</v>
      </c>
      <c r="I20" s="13">
        <f t="shared" si="3"/>
        <v>22.22222222222222</v>
      </c>
      <c r="J20" s="12">
        <v>25</v>
      </c>
      <c r="K20" s="26">
        <f t="shared" si="1"/>
        <v>21.297887219158618</v>
      </c>
      <c r="L20" s="37"/>
    </row>
    <row r="21" spans="1:12" ht="15">
      <c r="A21" s="11">
        <v>4</v>
      </c>
      <c r="B21" s="12">
        <v>0.5</v>
      </c>
      <c r="C21" s="12">
        <v>2.5</v>
      </c>
      <c r="D21" s="12">
        <v>4</v>
      </c>
      <c r="E21" s="10">
        <f t="shared" si="2"/>
        <v>28</v>
      </c>
      <c r="F21" s="12">
        <v>5</v>
      </c>
      <c r="G21" s="10">
        <f t="shared" si="0"/>
        <v>87.5</v>
      </c>
      <c r="H21" s="12">
        <v>30</v>
      </c>
      <c r="I21" s="13">
        <f t="shared" si="3"/>
        <v>22.22222222222222</v>
      </c>
      <c r="J21" s="12">
        <v>25</v>
      </c>
      <c r="K21" s="26">
        <f t="shared" si="1"/>
        <v>30.740852297878796</v>
      </c>
      <c r="L21" s="37"/>
    </row>
    <row r="22" spans="1:12" ht="15">
      <c r="A22" s="11">
        <v>5</v>
      </c>
      <c r="B22" s="12">
        <v>0.5</v>
      </c>
      <c r="C22" s="12">
        <v>2.5</v>
      </c>
      <c r="D22" s="12">
        <v>4</v>
      </c>
      <c r="E22" s="10">
        <f t="shared" si="2"/>
        <v>35</v>
      </c>
      <c r="F22" s="12">
        <v>6</v>
      </c>
      <c r="G22" s="10">
        <f t="shared" si="0"/>
        <v>157.5</v>
      </c>
      <c r="H22" s="12">
        <v>30</v>
      </c>
      <c r="I22" s="13">
        <f t="shared" si="3"/>
        <v>22.22222222222222</v>
      </c>
      <c r="J22" s="12">
        <v>25</v>
      </c>
      <c r="K22" s="26">
        <f t="shared" si="1"/>
        <v>41.24318125460256</v>
      </c>
      <c r="L22" s="37"/>
    </row>
    <row r="23" spans="1:12" ht="15">
      <c r="A23" s="11">
        <v>6</v>
      </c>
      <c r="B23" s="12">
        <v>0.5</v>
      </c>
      <c r="C23" s="12">
        <v>2.5</v>
      </c>
      <c r="D23" s="12">
        <v>4</v>
      </c>
      <c r="E23" s="10">
        <f t="shared" si="2"/>
        <v>42</v>
      </c>
      <c r="F23" s="12">
        <v>7</v>
      </c>
      <c r="G23" s="10">
        <f t="shared" si="0"/>
        <v>257.25</v>
      </c>
      <c r="H23" s="12">
        <v>30</v>
      </c>
      <c r="I23" s="13">
        <f t="shared" si="3"/>
        <v>22.22222222222222</v>
      </c>
      <c r="J23" s="12">
        <v>25</v>
      </c>
      <c r="K23" s="26">
        <f t="shared" si="1"/>
        <v>52.70958167164676</v>
      </c>
      <c r="L23" s="37"/>
    </row>
    <row r="24" ht="15">
      <c r="A24" s="5"/>
    </row>
    <row r="27" spans="1:12" ht="15">
      <c r="A27" s="40"/>
      <c r="B27" s="38" t="s">
        <v>22</v>
      </c>
      <c r="C27" s="38"/>
      <c r="D27" s="38"/>
      <c r="E27" s="38"/>
      <c r="F27" s="38"/>
      <c r="G27" s="38"/>
      <c r="H27" s="38"/>
      <c r="I27" s="38"/>
      <c r="J27" s="38"/>
      <c r="K27" s="38"/>
      <c r="L27" s="47">
        <v>0.73</v>
      </c>
    </row>
    <row r="28" spans="1:12" ht="15">
      <c r="A28" s="41"/>
      <c r="B28" s="14" t="s">
        <v>23</v>
      </c>
      <c r="C28" s="14"/>
      <c r="D28" s="14"/>
      <c r="E28" s="14"/>
      <c r="F28" s="14"/>
      <c r="G28" s="14"/>
      <c r="H28" s="14"/>
      <c r="I28" s="14"/>
      <c r="J28" s="14"/>
      <c r="K28" s="14"/>
      <c r="L28" s="46">
        <v>1</v>
      </c>
    </row>
    <row r="29" spans="1:12" ht="15">
      <c r="A29" s="42"/>
      <c r="B29" s="14" t="s">
        <v>24</v>
      </c>
      <c r="C29" s="14"/>
      <c r="D29" s="14"/>
      <c r="E29" s="14"/>
      <c r="F29" s="14"/>
      <c r="G29" s="14"/>
      <c r="H29" s="14"/>
      <c r="I29" s="14"/>
      <c r="J29" s="14"/>
      <c r="K29" s="14"/>
      <c r="L29" s="46">
        <v>0.2</v>
      </c>
    </row>
    <row r="30" spans="1:12" ht="15">
      <c r="A30" s="43"/>
      <c r="B30" s="14" t="s">
        <v>25</v>
      </c>
      <c r="C30" s="14"/>
      <c r="D30" s="14"/>
      <c r="E30" s="14"/>
      <c r="F30" s="14"/>
      <c r="G30" s="14"/>
      <c r="H30" s="14"/>
      <c r="I30" s="14"/>
      <c r="J30" s="14"/>
      <c r="K30" s="14"/>
      <c r="L30" s="46">
        <v>1.35</v>
      </c>
    </row>
    <row r="31" spans="1:12" ht="15">
      <c r="A31" s="44"/>
      <c r="B31" s="39" t="s">
        <v>26</v>
      </c>
      <c r="C31" s="39"/>
      <c r="D31" s="39"/>
      <c r="E31" s="39"/>
      <c r="F31" s="39"/>
      <c r="G31" s="39"/>
      <c r="H31" s="39"/>
      <c r="I31" s="39"/>
      <c r="J31" s="39"/>
      <c r="K31" s="39"/>
      <c r="L31" s="48">
        <v>1.85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">
      <selection activeCell="K43" sqref="K43"/>
    </sheetView>
  </sheetViews>
  <sheetFormatPr defaultColWidth="9.140625" defaultRowHeight="15"/>
  <cols>
    <col min="1" max="1" width="13.8515625" style="0" customWidth="1"/>
    <col min="2" max="2" width="11.57421875" style="0" customWidth="1"/>
    <col min="3" max="3" width="11.421875" style="0" customWidth="1"/>
    <col min="4" max="4" width="11.7109375" style="0" customWidth="1"/>
    <col min="7" max="7" width="10.57421875" style="0" customWidth="1"/>
    <col min="8" max="8" width="14.140625" style="0" customWidth="1"/>
    <col min="9" max="9" width="15.28125" style="0" customWidth="1"/>
    <col min="10" max="10" width="11.57421875" style="0" customWidth="1"/>
    <col min="11" max="11" width="14.57421875" style="0" customWidth="1"/>
  </cols>
  <sheetData>
    <row r="1" spans="1:10" ht="15">
      <c r="A1" s="27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28" t="s">
        <v>5</v>
      </c>
      <c r="G1" s="29" t="s">
        <v>6</v>
      </c>
      <c r="H1" s="28" t="s">
        <v>12</v>
      </c>
      <c r="I1" s="29" t="s">
        <v>8</v>
      </c>
      <c r="J1" s="30" t="s">
        <v>13</v>
      </c>
    </row>
    <row r="2" spans="1:10" ht="15">
      <c r="A2" s="31"/>
      <c r="B2" s="32"/>
      <c r="C2" s="32"/>
      <c r="D2" s="32"/>
      <c r="E2" s="32"/>
      <c r="F2" s="32"/>
      <c r="G2" s="32"/>
      <c r="H2" s="32"/>
      <c r="I2" s="32"/>
      <c r="J2" s="32"/>
    </row>
    <row r="3" spans="1:11" ht="15">
      <c r="A3" s="7">
        <v>5</v>
      </c>
      <c r="B3" s="8">
        <v>1.5</v>
      </c>
      <c r="C3" s="9">
        <v>2.5</v>
      </c>
      <c r="D3" s="9">
        <v>3</v>
      </c>
      <c r="E3" s="10">
        <f>(B3+C3+D3)*A3</f>
        <v>35</v>
      </c>
      <c r="F3" s="9">
        <v>4</v>
      </c>
      <c r="G3" s="10">
        <f>E3*F3^2/8</f>
        <v>70</v>
      </c>
      <c r="H3" s="9">
        <v>235</v>
      </c>
      <c r="I3" s="13">
        <f>H3/1.15</f>
        <v>204.34782608695653</v>
      </c>
      <c r="J3" s="26">
        <f>G3/I3*10^3</f>
        <v>342.5531914893617</v>
      </c>
      <c r="K3" s="33"/>
    </row>
    <row r="4" spans="1:11" ht="15">
      <c r="A4" s="11">
        <v>5</v>
      </c>
      <c r="B4" s="12">
        <v>1.5</v>
      </c>
      <c r="C4" s="12">
        <v>2.5</v>
      </c>
      <c r="D4" s="12">
        <v>3</v>
      </c>
      <c r="E4" s="10">
        <f aca="true" t="shared" si="0" ref="E4:E23">(B4+C4+D4)*A4</f>
        <v>35</v>
      </c>
      <c r="F4" s="12">
        <v>5</v>
      </c>
      <c r="G4" s="10">
        <f aca="true" t="shared" si="1" ref="G4:G23">E4*F4^2/8</f>
        <v>109.375</v>
      </c>
      <c r="H4" s="12">
        <v>235</v>
      </c>
      <c r="I4" s="13">
        <f aca="true" t="shared" si="2" ref="I4:I23">H4/1.15</f>
        <v>204.34782608695653</v>
      </c>
      <c r="J4" s="26">
        <f aca="true" t="shared" si="3" ref="J4:J23">G4/I4*10^3</f>
        <v>535.2393617021276</v>
      </c>
      <c r="K4" s="33"/>
    </row>
    <row r="5" spans="1:11" ht="15">
      <c r="A5" s="11">
        <v>5</v>
      </c>
      <c r="B5" s="12">
        <v>1.5</v>
      </c>
      <c r="C5" s="12">
        <v>2.5</v>
      </c>
      <c r="D5" s="12">
        <v>3</v>
      </c>
      <c r="E5" s="10">
        <f t="shared" si="0"/>
        <v>35</v>
      </c>
      <c r="F5" s="12">
        <v>6</v>
      </c>
      <c r="G5" s="10">
        <f t="shared" si="1"/>
        <v>157.5</v>
      </c>
      <c r="H5" s="12">
        <v>235</v>
      </c>
      <c r="I5" s="13">
        <f t="shared" si="2"/>
        <v>204.34782608695653</v>
      </c>
      <c r="J5" s="26">
        <f t="shared" si="3"/>
        <v>770.7446808510639</v>
      </c>
      <c r="K5" s="33"/>
    </row>
    <row r="6" spans="1:11" ht="15">
      <c r="A6" s="11">
        <v>5</v>
      </c>
      <c r="B6" s="12">
        <v>1.5</v>
      </c>
      <c r="C6" s="12">
        <v>2.5</v>
      </c>
      <c r="D6" s="12">
        <v>3</v>
      </c>
      <c r="E6" s="10">
        <f t="shared" si="0"/>
        <v>35</v>
      </c>
      <c r="F6" s="12">
        <v>7</v>
      </c>
      <c r="G6" s="10">
        <f t="shared" si="1"/>
        <v>214.375</v>
      </c>
      <c r="H6" s="12">
        <v>235</v>
      </c>
      <c r="I6" s="13">
        <f t="shared" si="2"/>
        <v>204.34782608695653</v>
      </c>
      <c r="J6" s="26">
        <f t="shared" si="3"/>
        <v>1049.06914893617</v>
      </c>
      <c r="K6" s="33"/>
    </row>
    <row r="7" spans="1:11" ht="15">
      <c r="A7" s="11">
        <v>5</v>
      </c>
      <c r="B7" s="12">
        <v>1.5</v>
      </c>
      <c r="C7" s="12">
        <v>2.5</v>
      </c>
      <c r="D7" s="12">
        <v>3</v>
      </c>
      <c r="E7" s="10">
        <f t="shared" si="0"/>
        <v>35</v>
      </c>
      <c r="F7" s="12">
        <v>8</v>
      </c>
      <c r="G7" s="10">
        <f t="shared" si="1"/>
        <v>280</v>
      </c>
      <c r="H7" s="12">
        <v>235</v>
      </c>
      <c r="I7" s="13">
        <f t="shared" si="2"/>
        <v>204.34782608695653</v>
      </c>
      <c r="J7" s="26">
        <f t="shared" si="3"/>
        <v>1370.212765957447</v>
      </c>
      <c r="K7" s="33"/>
    </row>
    <row r="8" spans="1:11" ht="15">
      <c r="A8" s="11">
        <v>6</v>
      </c>
      <c r="B8" s="12">
        <v>1.5</v>
      </c>
      <c r="C8" s="12">
        <v>3</v>
      </c>
      <c r="D8" s="12">
        <v>4</v>
      </c>
      <c r="E8" s="10">
        <f t="shared" si="0"/>
        <v>51</v>
      </c>
      <c r="F8" s="12">
        <v>8</v>
      </c>
      <c r="G8" s="10">
        <f t="shared" si="1"/>
        <v>408</v>
      </c>
      <c r="H8" s="12">
        <v>235</v>
      </c>
      <c r="I8" s="13">
        <f t="shared" si="2"/>
        <v>204.34782608695653</v>
      </c>
      <c r="J8" s="26">
        <f t="shared" si="3"/>
        <v>1996.5957446808509</v>
      </c>
      <c r="K8" s="34"/>
    </row>
    <row r="9" spans="1:11" ht="15">
      <c r="A9" s="11">
        <v>6</v>
      </c>
      <c r="B9" s="12">
        <v>1.5</v>
      </c>
      <c r="C9" s="12">
        <v>3</v>
      </c>
      <c r="D9" s="12">
        <v>4</v>
      </c>
      <c r="E9" s="10">
        <f t="shared" si="0"/>
        <v>51</v>
      </c>
      <c r="F9" s="12">
        <v>8</v>
      </c>
      <c r="G9" s="10">
        <f t="shared" si="1"/>
        <v>408</v>
      </c>
      <c r="H9" s="12">
        <v>275</v>
      </c>
      <c r="I9" s="13">
        <f t="shared" si="2"/>
        <v>239.13043478260872</v>
      </c>
      <c r="J9" s="26">
        <f t="shared" si="3"/>
        <v>1706.181818181818</v>
      </c>
      <c r="K9" s="34"/>
    </row>
    <row r="10" spans="1:11" ht="15">
      <c r="A10" s="11">
        <v>6</v>
      </c>
      <c r="B10" s="12">
        <v>1.5</v>
      </c>
      <c r="C10" s="12">
        <v>3</v>
      </c>
      <c r="D10" s="12">
        <v>4</v>
      </c>
      <c r="E10" s="10">
        <f t="shared" si="0"/>
        <v>51</v>
      </c>
      <c r="F10" s="12">
        <v>8</v>
      </c>
      <c r="G10" s="10">
        <f t="shared" si="1"/>
        <v>408</v>
      </c>
      <c r="H10" s="12">
        <v>355</v>
      </c>
      <c r="I10" s="13">
        <f t="shared" si="2"/>
        <v>308.69565217391306</v>
      </c>
      <c r="J10" s="26">
        <f t="shared" si="3"/>
        <v>1321.6901408450703</v>
      </c>
      <c r="K10" s="34"/>
    </row>
    <row r="11" spans="1:11" ht="15">
      <c r="A11" s="11">
        <v>6</v>
      </c>
      <c r="B11" s="12">
        <v>1.5</v>
      </c>
      <c r="C11" s="12">
        <v>3</v>
      </c>
      <c r="D11" s="12">
        <v>4</v>
      </c>
      <c r="E11" s="10">
        <f t="shared" si="0"/>
        <v>51</v>
      </c>
      <c r="F11" s="12">
        <v>8</v>
      </c>
      <c r="G11" s="10">
        <f t="shared" si="1"/>
        <v>408</v>
      </c>
      <c r="H11" s="12">
        <v>440</v>
      </c>
      <c r="I11" s="13">
        <f t="shared" si="2"/>
        <v>382.60869565217394</v>
      </c>
      <c r="J11" s="26">
        <f t="shared" si="3"/>
        <v>1066.3636363636365</v>
      </c>
      <c r="K11" s="34"/>
    </row>
    <row r="12" spans="1:11" ht="15">
      <c r="A12" s="11">
        <v>5</v>
      </c>
      <c r="B12" s="12">
        <v>1.5</v>
      </c>
      <c r="C12" s="12">
        <v>2.5</v>
      </c>
      <c r="D12" s="12">
        <v>3</v>
      </c>
      <c r="E12" s="10">
        <f t="shared" si="0"/>
        <v>35</v>
      </c>
      <c r="F12" s="12">
        <v>4</v>
      </c>
      <c r="G12" s="10">
        <f t="shared" si="1"/>
        <v>70</v>
      </c>
      <c r="H12" s="12">
        <v>355</v>
      </c>
      <c r="I12" s="13">
        <f t="shared" si="2"/>
        <v>308.69565217391306</v>
      </c>
      <c r="J12" s="26">
        <f t="shared" si="3"/>
        <v>226.76056338028167</v>
      </c>
      <c r="K12" s="36"/>
    </row>
    <row r="13" spans="1:11" ht="15">
      <c r="A13" s="11">
        <v>5</v>
      </c>
      <c r="B13" s="12">
        <v>1.5</v>
      </c>
      <c r="C13" s="12">
        <v>2.5</v>
      </c>
      <c r="D13" s="12">
        <v>3</v>
      </c>
      <c r="E13" s="10">
        <f t="shared" si="0"/>
        <v>35</v>
      </c>
      <c r="F13" s="12">
        <v>5</v>
      </c>
      <c r="G13" s="10">
        <f t="shared" si="1"/>
        <v>109.375</v>
      </c>
      <c r="H13" s="12">
        <v>355</v>
      </c>
      <c r="I13" s="13">
        <f t="shared" si="2"/>
        <v>308.69565217391306</v>
      </c>
      <c r="J13" s="26">
        <f t="shared" si="3"/>
        <v>354.3133802816901</v>
      </c>
      <c r="K13" s="36"/>
    </row>
    <row r="14" spans="1:11" ht="15">
      <c r="A14" s="11">
        <v>5</v>
      </c>
      <c r="B14" s="12">
        <v>1.5</v>
      </c>
      <c r="C14" s="12">
        <v>2.5</v>
      </c>
      <c r="D14" s="12">
        <v>3</v>
      </c>
      <c r="E14" s="10">
        <f t="shared" si="0"/>
        <v>35</v>
      </c>
      <c r="F14" s="12">
        <v>6</v>
      </c>
      <c r="G14" s="10">
        <f t="shared" si="1"/>
        <v>157.5</v>
      </c>
      <c r="H14" s="12">
        <v>355</v>
      </c>
      <c r="I14" s="13">
        <f t="shared" si="2"/>
        <v>308.69565217391306</v>
      </c>
      <c r="J14" s="26">
        <f t="shared" si="3"/>
        <v>510.21126760563374</v>
      </c>
      <c r="K14" s="36"/>
    </row>
    <row r="15" spans="1:11" ht="15">
      <c r="A15" s="11">
        <v>5</v>
      </c>
      <c r="B15" s="12">
        <v>1.5</v>
      </c>
      <c r="C15" s="12">
        <v>2.5</v>
      </c>
      <c r="D15" s="12">
        <v>3</v>
      </c>
      <c r="E15" s="10">
        <f t="shared" si="0"/>
        <v>35</v>
      </c>
      <c r="F15" s="12">
        <v>7</v>
      </c>
      <c r="G15" s="10">
        <f t="shared" si="1"/>
        <v>214.375</v>
      </c>
      <c r="H15" s="12">
        <v>355</v>
      </c>
      <c r="I15" s="13">
        <f t="shared" si="2"/>
        <v>308.69565217391306</v>
      </c>
      <c r="J15" s="26">
        <f t="shared" si="3"/>
        <v>694.4542253521126</v>
      </c>
      <c r="K15" s="36"/>
    </row>
    <row r="16" spans="1:11" ht="15">
      <c r="A16" s="11">
        <v>5</v>
      </c>
      <c r="B16" s="12">
        <v>1.5</v>
      </c>
      <c r="C16" s="12">
        <v>2.5</v>
      </c>
      <c r="D16" s="12">
        <v>3</v>
      </c>
      <c r="E16" s="10">
        <f t="shared" si="0"/>
        <v>35</v>
      </c>
      <c r="F16" s="12">
        <v>8</v>
      </c>
      <c r="G16" s="10">
        <f t="shared" si="1"/>
        <v>280</v>
      </c>
      <c r="H16" s="12">
        <v>355</v>
      </c>
      <c r="I16" s="13">
        <f t="shared" si="2"/>
        <v>308.69565217391306</v>
      </c>
      <c r="J16" s="26">
        <f t="shared" si="3"/>
        <v>907.0422535211267</v>
      </c>
      <c r="K16" s="36"/>
    </row>
    <row r="17" spans="1:11" ht="15">
      <c r="A17" s="11">
        <v>5</v>
      </c>
      <c r="B17" s="12">
        <v>1.5</v>
      </c>
      <c r="C17" s="12">
        <v>2.5</v>
      </c>
      <c r="D17" s="12">
        <v>5</v>
      </c>
      <c r="E17" s="10">
        <f t="shared" si="0"/>
        <v>45</v>
      </c>
      <c r="F17" s="12">
        <v>4</v>
      </c>
      <c r="G17" s="10">
        <f t="shared" si="1"/>
        <v>90</v>
      </c>
      <c r="H17" s="12">
        <v>440</v>
      </c>
      <c r="I17" s="13">
        <f t="shared" si="2"/>
        <v>382.60869565217394</v>
      </c>
      <c r="J17" s="26">
        <f t="shared" si="3"/>
        <v>235.2272727272727</v>
      </c>
      <c r="K17" s="35"/>
    </row>
    <row r="18" spans="1:11" ht="15">
      <c r="A18" s="11">
        <v>5</v>
      </c>
      <c r="B18" s="12">
        <v>1.5</v>
      </c>
      <c r="C18" s="12">
        <v>2.5</v>
      </c>
      <c r="D18" s="12">
        <v>5</v>
      </c>
      <c r="E18" s="10">
        <f t="shared" si="0"/>
        <v>45</v>
      </c>
      <c r="F18" s="12">
        <v>6</v>
      </c>
      <c r="G18" s="10">
        <f t="shared" si="1"/>
        <v>202.5</v>
      </c>
      <c r="H18" s="12">
        <v>440</v>
      </c>
      <c r="I18" s="13">
        <f t="shared" si="2"/>
        <v>382.60869565217394</v>
      </c>
      <c r="J18" s="26">
        <f t="shared" si="3"/>
        <v>529.2613636363635</v>
      </c>
      <c r="K18" s="35"/>
    </row>
    <row r="19" spans="1:11" ht="15">
      <c r="A19" s="11">
        <v>5</v>
      </c>
      <c r="B19" s="12">
        <v>1.5</v>
      </c>
      <c r="C19" s="12">
        <v>2.5</v>
      </c>
      <c r="D19" s="12">
        <v>5</v>
      </c>
      <c r="E19" s="10">
        <f t="shared" si="0"/>
        <v>45</v>
      </c>
      <c r="F19" s="12">
        <v>8</v>
      </c>
      <c r="G19" s="10">
        <f t="shared" si="1"/>
        <v>360</v>
      </c>
      <c r="H19" s="12">
        <v>440</v>
      </c>
      <c r="I19" s="13">
        <f t="shared" si="2"/>
        <v>382.60869565217394</v>
      </c>
      <c r="J19" s="26">
        <f t="shared" si="3"/>
        <v>940.9090909090908</v>
      </c>
      <c r="K19" s="35"/>
    </row>
    <row r="20" spans="1:11" ht="15">
      <c r="A20" s="11">
        <v>2</v>
      </c>
      <c r="B20" s="12">
        <v>1.5</v>
      </c>
      <c r="C20" s="12">
        <v>2.5</v>
      </c>
      <c r="D20" s="12">
        <v>2</v>
      </c>
      <c r="E20" s="10">
        <f t="shared" si="0"/>
        <v>12</v>
      </c>
      <c r="F20" s="12">
        <v>7</v>
      </c>
      <c r="G20" s="10">
        <f t="shared" si="1"/>
        <v>73.5</v>
      </c>
      <c r="H20" s="12">
        <v>355</v>
      </c>
      <c r="I20" s="13">
        <f t="shared" si="2"/>
        <v>308.69565217391306</v>
      </c>
      <c r="J20" s="26">
        <f t="shared" si="3"/>
        <v>238.09859154929578</v>
      </c>
      <c r="K20" s="37"/>
    </row>
    <row r="21" spans="1:11" ht="15">
      <c r="A21" s="11">
        <v>3</v>
      </c>
      <c r="B21" s="12">
        <v>1.5</v>
      </c>
      <c r="C21" s="12">
        <v>2.5</v>
      </c>
      <c r="D21" s="12">
        <v>2</v>
      </c>
      <c r="E21" s="10">
        <f t="shared" si="0"/>
        <v>18</v>
      </c>
      <c r="F21" s="12">
        <v>7</v>
      </c>
      <c r="G21" s="10">
        <f t="shared" si="1"/>
        <v>110.25</v>
      </c>
      <c r="H21" s="12">
        <v>355</v>
      </c>
      <c r="I21" s="13">
        <f t="shared" si="2"/>
        <v>308.69565217391306</v>
      </c>
      <c r="J21" s="26">
        <f t="shared" si="3"/>
        <v>357.1478873239436</v>
      </c>
      <c r="K21" s="37"/>
    </row>
    <row r="22" spans="1:11" ht="15">
      <c r="A22" s="11">
        <v>4</v>
      </c>
      <c r="B22" s="12">
        <v>1.5</v>
      </c>
      <c r="C22" s="12">
        <v>2.5</v>
      </c>
      <c r="D22" s="12">
        <v>2</v>
      </c>
      <c r="E22" s="10">
        <f t="shared" si="0"/>
        <v>24</v>
      </c>
      <c r="F22" s="12">
        <v>7</v>
      </c>
      <c r="G22" s="10">
        <f t="shared" si="1"/>
        <v>147</v>
      </c>
      <c r="H22" s="12">
        <v>355</v>
      </c>
      <c r="I22" s="13">
        <f t="shared" si="2"/>
        <v>308.69565217391306</v>
      </c>
      <c r="J22" s="26">
        <f t="shared" si="3"/>
        <v>476.19718309859155</v>
      </c>
      <c r="K22" s="37"/>
    </row>
    <row r="23" spans="1:11" ht="15">
      <c r="A23" s="11">
        <v>5</v>
      </c>
      <c r="B23" s="12">
        <v>1.5</v>
      </c>
      <c r="C23" s="12">
        <v>2.5</v>
      </c>
      <c r="D23" s="12">
        <v>2</v>
      </c>
      <c r="E23" s="10">
        <f t="shared" si="0"/>
        <v>30</v>
      </c>
      <c r="F23" s="12">
        <v>7</v>
      </c>
      <c r="G23" s="10">
        <f t="shared" si="1"/>
        <v>183.75</v>
      </c>
      <c r="H23" s="12">
        <v>355</v>
      </c>
      <c r="I23" s="13">
        <f t="shared" si="2"/>
        <v>308.69565217391306</v>
      </c>
      <c r="J23" s="26">
        <f t="shared" si="3"/>
        <v>595.2464788732394</v>
      </c>
      <c r="K23" s="37"/>
    </row>
    <row r="27" spans="1:11" ht="15">
      <c r="A27" s="40"/>
      <c r="B27" s="38" t="s">
        <v>27</v>
      </c>
      <c r="C27" s="38"/>
      <c r="D27" s="38"/>
      <c r="E27" s="38"/>
      <c r="F27" s="38"/>
      <c r="G27" s="38"/>
      <c r="H27" s="38"/>
      <c r="I27" s="38"/>
      <c r="J27" s="38"/>
      <c r="K27" s="47">
        <v>3</v>
      </c>
    </row>
    <row r="28" spans="1:11" ht="15">
      <c r="A28" s="41"/>
      <c r="B28" s="14" t="s">
        <v>31</v>
      </c>
      <c r="C28" s="14"/>
      <c r="D28" s="14"/>
      <c r="E28" s="14"/>
      <c r="F28" s="14"/>
      <c r="G28" s="14"/>
      <c r="H28" s="14"/>
      <c r="I28" s="14"/>
      <c r="J28" s="14"/>
      <c r="K28" s="46">
        <v>-0.46</v>
      </c>
    </row>
    <row r="29" spans="1:11" ht="15">
      <c r="A29" s="42"/>
      <c r="B29" s="14" t="s">
        <v>28</v>
      </c>
      <c r="C29" s="14"/>
      <c r="D29" s="14"/>
      <c r="E29" s="14"/>
      <c r="F29" s="14"/>
      <c r="G29" s="14"/>
      <c r="H29" s="14"/>
      <c r="I29" s="14"/>
      <c r="J29" s="14"/>
      <c r="K29" s="46">
        <v>3</v>
      </c>
    </row>
    <row r="30" spans="1:11" ht="15">
      <c r="A30" s="43"/>
      <c r="B30" s="14" t="s">
        <v>29</v>
      </c>
      <c r="C30" s="14"/>
      <c r="D30" s="14"/>
      <c r="E30" s="14"/>
      <c r="F30" s="14"/>
      <c r="G30" s="14"/>
      <c r="H30" s="14"/>
      <c r="I30" s="14"/>
      <c r="J30" s="14"/>
      <c r="K30" s="46">
        <v>3</v>
      </c>
    </row>
    <row r="31" spans="1:11" ht="15">
      <c r="A31" s="44"/>
      <c r="B31" s="39" t="s">
        <v>30</v>
      </c>
      <c r="C31" s="39"/>
      <c r="D31" s="39"/>
      <c r="E31" s="39"/>
      <c r="F31" s="39"/>
      <c r="G31" s="39"/>
      <c r="H31" s="39"/>
      <c r="I31" s="39"/>
      <c r="J31" s="39"/>
      <c r="K31" s="48">
        <v>1.5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75" zoomScaleNormal="75" zoomScalePageLayoutView="0" workbookViewId="0" topLeftCell="A1">
      <selection activeCell="L40" sqref="L40"/>
    </sheetView>
  </sheetViews>
  <sheetFormatPr defaultColWidth="9.140625" defaultRowHeight="15"/>
  <cols>
    <col min="1" max="1" width="14.00390625" style="0" customWidth="1"/>
    <col min="2" max="2" width="11.8515625" style="0" customWidth="1"/>
    <col min="3" max="3" width="11.57421875" style="0" customWidth="1"/>
    <col min="4" max="4" width="13.8515625" style="0" customWidth="1"/>
    <col min="7" max="7" width="14.7109375" style="0" customWidth="1"/>
    <col min="8" max="8" width="13.140625" style="0" customWidth="1"/>
    <col min="9" max="9" width="16.57421875" style="0" customWidth="1"/>
    <col min="10" max="10" width="13.140625" style="0" customWidth="1"/>
    <col min="11" max="11" width="16.57421875" style="0" customWidth="1"/>
    <col min="16" max="16" width="11.00390625" style="0" customWidth="1"/>
    <col min="19" max="19" width="14.28125" style="0" customWidth="1"/>
  </cols>
  <sheetData>
    <row r="1" spans="1:18" ht="15">
      <c r="A1" s="4" t="s">
        <v>0</v>
      </c>
      <c r="B1" s="3" t="s">
        <v>1</v>
      </c>
      <c r="C1" s="3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3" t="s">
        <v>7</v>
      </c>
      <c r="I1" s="1" t="s">
        <v>14</v>
      </c>
      <c r="J1" s="3" t="s">
        <v>15</v>
      </c>
      <c r="K1" s="1" t="s">
        <v>16</v>
      </c>
      <c r="L1" s="17" t="s">
        <v>17</v>
      </c>
      <c r="M1" s="15" t="s">
        <v>18</v>
      </c>
      <c r="N1" s="18" t="s">
        <v>9</v>
      </c>
      <c r="O1" s="15" t="s">
        <v>10</v>
      </c>
      <c r="P1" s="20" t="s">
        <v>20</v>
      </c>
      <c r="Q1" s="21" t="s">
        <v>19</v>
      </c>
      <c r="R1" s="23" t="s">
        <v>21</v>
      </c>
    </row>
    <row r="2" spans="1:16" ht="15">
      <c r="A2" s="5"/>
      <c r="L2" s="14"/>
      <c r="M2" s="14"/>
      <c r="N2" s="19"/>
      <c r="O2" s="14"/>
      <c r="P2" s="14"/>
    </row>
    <row r="3" spans="1:19" ht="15">
      <c r="A3" s="24">
        <v>5</v>
      </c>
      <c r="B3" s="24">
        <v>2.5</v>
      </c>
      <c r="C3" s="12">
        <v>2.5</v>
      </c>
      <c r="D3" s="12">
        <v>3</v>
      </c>
      <c r="E3" s="16">
        <f>(B3+C3+D3)*A3</f>
        <v>40</v>
      </c>
      <c r="F3" s="12">
        <v>2</v>
      </c>
      <c r="G3" s="16">
        <f aca="true" t="shared" si="0" ref="G3:G24">E3*F3^2/8</f>
        <v>20</v>
      </c>
      <c r="H3" s="12">
        <v>235</v>
      </c>
      <c r="I3" s="22">
        <f>H3/1.15</f>
        <v>204.34782608695653</v>
      </c>
      <c r="J3" s="12">
        <v>40</v>
      </c>
      <c r="K3" s="22">
        <f>J3/1.5</f>
        <v>26.666666666666668</v>
      </c>
      <c r="L3" s="22">
        <f>K3/(K3+I3/15)</f>
        <v>0.6618705035971224</v>
      </c>
      <c r="M3" s="22">
        <f>(2/(L3*(1-L3/3)))^0.5</f>
        <v>1.969041326590023</v>
      </c>
      <c r="N3" s="12">
        <v>25</v>
      </c>
      <c r="O3" s="22">
        <f>M3*(G3*1000/(K3*N3))^0.5</f>
        <v>10.784883512332526</v>
      </c>
      <c r="P3" s="12">
        <v>5</v>
      </c>
      <c r="Q3" s="22">
        <f>O3+P3</f>
        <v>15.784883512332526</v>
      </c>
      <c r="R3" s="22">
        <f>Q3/(F3*100)</f>
        <v>0.07892441756166263</v>
      </c>
      <c r="S3" s="33"/>
    </row>
    <row r="4" spans="1:19" ht="15">
      <c r="A4" s="25">
        <v>5</v>
      </c>
      <c r="B4" s="24">
        <v>2.5</v>
      </c>
      <c r="C4" s="12">
        <v>2.5</v>
      </c>
      <c r="D4" s="12">
        <v>3</v>
      </c>
      <c r="E4" s="16">
        <f aca="true" t="shared" si="1" ref="E4:E24">(B4+C4+D4)*A4</f>
        <v>40</v>
      </c>
      <c r="F4" s="12">
        <v>3</v>
      </c>
      <c r="G4" s="16">
        <f t="shared" si="0"/>
        <v>45</v>
      </c>
      <c r="H4" s="12">
        <v>235</v>
      </c>
      <c r="I4" s="22">
        <f>H4/1.15</f>
        <v>204.34782608695653</v>
      </c>
      <c r="J4" s="12">
        <v>40</v>
      </c>
      <c r="K4" s="22">
        <f aca="true" t="shared" si="2" ref="K4:K24">J4/1.5</f>
        <v>26.666666666666668</v>
      </c>
      <c r="L4" s="22">
        <f aca="true" t="shared" si="3" ref="L4:L24">K4/(K4+I4/15)</f>
        <v>0.6618705035971224</v>
      </c>
      <c r="M4" s="22">
        <f aca="true" t="shared" si="4" ref="M4:M24">(2/(L4*(1-L4/3)))^0.5</f>
        <v>1.969041326590023</v>
      </c>
      <c r="N4" s="12">
        <v>25</v>
      </c>
      <c r="O4" s="22">
        <f aca="true" t="shared" si="5" ref="O4:O23">M4*(G4*1000/(K4*N4))^0.5</f>
        <v>16.177325268498787</v>
      </c>
      <c r="P4" s="12">
        <v>5</v>
      </c>
      <c r="Q4" s="22">
        <f aca="true" t="shared" si="6" ref="Q4:Q23">O4+P4</f>
        <v>21.177325268498787</v>
      </c>
      <c r="R4" s="22">
        <f aca="true" t="shared" si="7" ref="R4:R24">Q4/(F4*100)</f>
        <v>0.07059108422832928</v>
      </c>
      <c r="S4" s="33"/>
    </row>
    <row r="5" spans="1:19" ht="15">
      <c r="A5" s="25">
        <v>5</v>
      </c>
      <c r="B5" s="24">
        <v>2.5</v>
      </c>
      <c r="C5" s="12">
        <v>2.5</v>
      </c>
      <c r="D5" s="12">
        <v>3</v>
      </c>
      <c r="E5" s="16">
        <f t="shared" si="1"/>
        <v>40</v>
      </c>
      <c r="F5" s="12">
        <v>4</v>
      </c>
      <c r="G5" s="16">
        <f t="shared" si="0"/>
        <v>80</v>
      </c>
      <c r="H5" s="12">
        <v>235</v>
      </c>
      <c r="I5" s="22">
        <f>H5/1.15</f>
        <v>204.34782608695653</v>
      </c>
      <c r="J5" s="12">
        <v>40</v>
      </c>
      <c r="K5" s="22">
        <f t="shared" si="2"/>
        <v>26.666666666666668</v>
      </c>
      <c r="L5" s="22">
        <f t="shared" si="3"/>
        <v>0.6618705035971224</v>
      </c>
      <c r="M5" s="22">
        <f t="shared" si="4"/>
        <v>1.969041326590023</v>
      </c>
      <c r="N5" s="12">
        <v>25</v>
      </c>
      <c r="O5" s="22">
        <f t="shared" si="5"/>
        <v>21.56976702466505</v>
      </c>
      <c r="P5" s="12">
        <v>5</v>
      </c>
      <c r="Q5" s="22">
        <f t="shared" si="6"/>
        <v>26.56976702466505</v>
      </c>
      <c r="R5" s="22">
        <f t="shared" si="7"/>
        <v>0.06642441756166263</v>
      </c>
      <c r="S5" s="33"/>
    </row>
    <row r="6" spans="1:19" ht="15">
      <c r="A6" s="25">
        <v>5</v>
      </c>
      <c r="B6" s="24">
        <v>2.5</v>
      </c>
      <c r="C6" s="12">
        <v>2.5</v>
      </c>
      <c r="D6" s="12">
        <v>3</v>
      </c>
      <c r="E6" s="16">
        <f t="shared" si="1"/>
        <v>40</v>
      </c>
      <c r="F6" s="12">
        <v>5</v>
      </c>
      <c r="G6" s="16">
        <f t="shared" si="0"/>
        <v>125</v>
      </c>
      <c r="H6" s="12">
        <v>235</v>
      </c>
      <c r="I6" s="22">
        <f>H6/1.15</f>
        <v>204.34782608695653</v>
      </c>
      <c r="J6" s="12">
        <v>40</v>
      </c>
      <c r="K6" s="22">
        <f t="shared" si="2"/>
        <v>26.666666666666668</v>
      </c>
      <c r="L6" s="22">
        <f t="shared" si="3"/>
        <v>0.6618705035971224</v>
      </c>
      <c r="M6" s="22">
        <f t="shared" si="4"/>
        <v>1.969041326590023</v>
      </c>
      <c r="N6" s="12">
        <v>25</v>
      </c>
      <c r="O6" s="22">
        <f t="shared" si="5"/>
        <v>26.96220878083131</v>
      </c>
      <c r="P6" s="12">
        <v>5</v>
      </c>
      <c r="Q6" s="22">
        <f t="shared" si="6"/>
        <v>31.96220878083131</v>
      </c>
      <c r="R6" s="22">
        <f t="shared" si="7"/>
        <v>0.06392441756166262</v>
      </c>
      <c r="S6" s="33"/>
    </row>
    <row r="7" spans="1:19" ht="15">
      <c r="A7" s="25">
        <v>5</v>
      </c>
      <c r="B7" s="24">
        <v>2.5</v>
      </c>
      <c r="C7" s="12">
        <v>2.5</v>
      </c>
      <c r="D7" s="12">
        <v>3</v>
      </c>
      <c r="E7" s="16">
        <f t="shared" si="1"/>
        <v>40</v>
      </c>
      <c r="F7" s="12">
        <v>6</v>
      </c>
      <c r="G7" s="16">
        <f t="shared" si="0"/>
        <v>180</v>
      </c>
      <c r="H7" s="12">
        <v>235</v>
      </c>
      <c r="I7" s="22">
        <f>H7/1.15</f>
        <v>204.34782608695653</v>
      </c>
      <c r="J7" s="12">
        <v>40</v>
      </c>
      <c r="K7" s="22">
        <f t="shared" si="2"/>
        <v>26.666666666666668</v>
      </c>
      <c r="L7" s="22">
        <f t="shared" si="3"/>
        <v>0.6618705035971224</v>
      </c>
      <c r="M7" s="22">
        <f t="shared" si="4"/>
        <v>1.969041326590023</v>
      </c>
      <c r="N7" s="12">
        <v>25</v>
      </c>
      <c r="O7" s="22">
        <f t="shared" si="5"/>
        <v>32.354650536997575</v>
      </c>
      <c r="P7" s="12">
        <v>5</v>
      </c>
      <c r="Q7" s="22">
        <f t="shared" si="6"/>
        <v>37.354650536997575</v>
      </c>
      <c r="R7" s="22">
        <f t="shared" si="7"/>
        <v>0.06225775089499596</v>
      </c>
      <c r="S7" s="33"/>
    </row>
    <row r="8" spans="1:19" ht="15">
      <c r="A8" s="25">
        <v>4</v>
      </c>
      <c r="B8" s="24">
        <v>2.5</v>
      </c>
      <c r="C8" s="12">
        <v>2.5</v>
      </c>
      <c r="D8" s="12">
        <v>4</v>
      </c>
      <c r="E8" s="16">
        <f t="shared" si="1"/>
        <v>36</v>
      </c>
      <c r="F8" s="12">
        <v>5</v>
      </c>
      <c r="G8" s="16">
        <f t="shared" si="0"/>
        <v>112.5</v>
      </c>
      <c r="H8" s="12">
        <v>235</v>
      </c>
      <c r="I8" s="22">
        <f>H8/1.15</f>
        <v>204.34782608695653</v>
      </c>
      <c r="J8" s="12">
        <v>35</v>
      </c>
      <c r="K8" s="22">
        <f t="shared" si="2"/>
        <v>23.333333333333332</v>
      </c>
      <c r="L8" s="22">
        <f t="shared" si="3"/>
        <v>0.6313725490196078</v>
      </c>
      <c r="M8" s="22">
        <f t="shared" si="4"/>
        <v>2.0030159071463185</v>
      </c>
      <c r="N8" s="12">
        <v>30</v>
      </c>
      <c r="O8" s="22">
        <f t="shared" si="5"/>
        <v>25.392861243204155</v>
      </c>
      <c r="P8" s="12">
        <v>5</v>
      </c>
      <c r="Q8" s="22">
        <f t="shared" si="6"/>
        <v>30.392861243204155</v>
      </c>
      <c r="R8" s="22">
        <f t="shared" si="7"/>
        <v>0.06078572248640831</v>
      </c>
      <c r="S8" s="34"/>
    </row>
    <row r="9" spans="1:19" ht="15">
      <c r="A9" s="25">
        <v>4</v>
      </c>
      <c r="B9" s="24">
        <v>2.5</v>
      </c>
      <c r="C9" s="12">
        <v>2.5</v>
      </c>
      <c r="D9" s="12">
        <v>4</v>
      </c>
      <c r="E9" s="16">
        <f t="shared" si="1"/>
        <v>36</v>
      </c>
      <c r="F9" s="12">
        <v>5</v>
      </c>
      <c r="G9" s="16">
        <f t="shared" si="0"/>
        <v>112.5</v>
      </c>
      <c r="H9" s="12">
        <v>275</v>
      </c>
      <c r="I9" s="22">
        <f>H9/1.15</f>
        <v>239.13043478260872</v>
      </c>
      <c r="J9" s="12">
        <v>35</v>
      </c>
      <c r="K9" s="22">
        <f t="shared" si="2"/>
        <v>23.333333333333332</v>
      </c>
      <c r="L9" s="22">
        <f t="shared" si="3"/>
        <v>0.5940959409594095</v>
      </c>
      <c r="M9" s="22">
        <f t="shared" si="4"/>
        <v>2.0488406406764472</v>
      </c>
      <c r="N9" s="12">
        <v>30</v>
      </c>
      <c r="O9" s="22">
        <f t="shared" si="5"/>
        <v>25.97379577092599</v>
      </c>
      <c r="P9" s="12">
        <v>5</v>
      </c>
      <c r="Q9" s="22">
        <f t="shared" si="6"/>
        <v>30.97379577092599</v>
      </c>
      <c r="R9" s="22">
        <f t="shared" si="7"/>
        <v>0.061947591541851976</v>
      </c>
      <c r="S9" s="34"/>
    </row>
    <row r="10" spans="1:19" ht="15">
      <c r="A10" s="25">
        <v>4</v>
      </c>
      <c r="B10" s="24">
        <v>2.5</v>
      </c>
      <c r="C10" s="12">
        <v>2.5</v>
      </c>
      <c r="D10" s="12">
        <v>4</v>
      </c>
      <c r="E10" s="16">
        <f t="shared" si="1"/>
        <v>36</v>
      </c>
      <c r="F10" s="12">
        <v>5</v>
      </c>
      <c r="G10" s="16">
        <f t="shared" si="0"/>
        <v>112.5</v>
      </c>
      <c r="H10" s="12">
        <v>355</v>
      </c>
      <c r="I10" s="22">
        <f>H10/1.15</f>
        <v>308.69565217391306</v>
      </c>
      <c r="J10" s="12">
        <v>35</v>
      </c>
      <c r="K10" s="22">
        <f t="shared" si="2"/>
        <v>23.333333333333332</v>
      </c>
      <c r="L10" s="22">
        <f t="shared" si="3"/>
        <v>0.5313531353135312</v>
      </c>
      <c r="M10" s="22">
        <f t="shared" si="4"/>
        <v>2.138722885996919</v>
      </c>
      <c r="N10" s="12">
        <v>30</v>
      </c>
      <c r="O10" s="22">
        <f t="shared" si="5"/>
        <v>27.11326120178322</v>
      </c>
      <c r="P10" s="12">
        <v>5</v>
      </c>
      <c r="Q10" s="22">
        <f t="shared" si="6"/>
        <v>32.11326120178322</v>
      </c>
      <c r="R10" s="22">
        <f t="shared" si="7"/>
        <v>0.06422652240356644</v>
      </c>
      <c r="S10" s="34"/>
    </row>
    <row r="11" spans="1:19" ht="15">
      <c r="A11" s="25">
        <v>4</v>
      </c>
      <c r="B11" s="24">
        <v>2.5</v>
      </c>
      <c r="C11" s="12">
        <v>2.5</v>
      </c>
      <c r="D11" s="12">
        <v>4</v>
      </c>
      <c r="E11" s="16">
        <f t="shared" si="1"/>
        <v>36</v>
      </c>
      <c r="F11" s="12">
        <v>5</v>
      </c>
      <c r="G11" s="16">
        <f t="shared" si="0"/>
        <v>112.5</v>
      </c>
      <c r="H11" s="12">
        <v>440</v>
      </c>
      <c r="I11" s="22">
        <f>H11/1.15</f>
        <v>382.60869565217394</v>
      </c>
      <c r="J11" s="12">
        <v>35</v>
      </c>
      <c r="K11" s="22">
        <f t="shared" si="2"/>
        <v>23.333333333333332</v>
      </c>
      <c r="L11" s="22">
        <f t="shared" si="3"/>
        <v>0.4777448071216617</v>
      </c>
      <c r="M11" s="22">
        <f t="shared" si="4"/>
        <v>2.231429268472854</v>
      </c>
      <c r="N11" s="12">
        <v>30</v>
      </c>
      <c r="O11" s="22">
        <f t="shared" si="5"/>
        <v>28.288529105633607</v>
      </c>
      <c r="P11" s="12">
        <v>5</v>
      </c>
      <c r="Q11" s="22">
        <f t="shared" si="6"/>
        <v>33.28852910563361</v>
      </c>
      <c r="R11" s="22">
        <f t="shared" si="7"/>
        <v>0.06657705821126722</v>
      </c>
      <c r="S11" s="34"/>
    </row>
    <row r="12" spans="1:19" ht="15">
      <c r="A12" s="25">
        <v>5</v>
      </c>
      <c r="B12" s="24">
        <v>2.5</v>
      </c>
      <c r="C12" s="12">
        <v>2.5</v>
      </c>
      <c r="D12" s="12">
        <v>5</v>
      </c>
      <c r="E12" s="16">
        <f t="shared" si="1"/>
        <v>50</v>
      </c>
      <c r="F12" s="12">
        <v>5</v>
      </c>
      <c r="G12" s="16">
        <f t="shared" si="0"/>
        <v>156.25</v>
      </c>
      <c r="H12" s="12">
        <v>275</v>
      </c>
      <c r="I12" s="22">
        <f>H12/1.15</f>
        <v>239.13043478260872</v>
      </c>
      <c r="J12" s="12">
        <v>45</v>
      </c>
      <c r="K12" s="22">
        <f t="shared" si="2"/>
        <v>30</v>
      </c>
      <c r="L12" s="22">
        <f t="shared" si="3"/>
        <v>0.6529968454258674</v>
      </c>
      <c r="M12" s="22">
        <f t="shared" si="4"/>
        <v>1.9786238829048735</v>
      </c>
      <c r="N12" s="12">
        <v>25</v>
      </c>
      <c r="O12" s="22">
        <f t="shared" si="5"/>
        <v>28.55897578550378</v>
      </c>
      <c r="P12" s="12">
        <v>5</v>
      </c>
      <c r="Q12" s="22">
        <f t="shared" si="6"/>
        <v>33.558975785503776</v>
      </c>
      <c r="R12" s="22">
        <f t="shared" si="7"/>
        <v>0.06711795157100756</v>
      </c>
      <c r="S12" s="35"/>
    </row>
    <row r="13" spans="1:19" ht="15">
      <c r="A13" s="25">
        <v>5</v>
      </c>
      <c r="B13" s="24">
        <v>2.5</v>
      </c>
      <c r="C13" s="12">
        <v>2.5</v>
      </c>
      <c r="D13" s="12">
        <v>5</v>
      </c>
      <c r="E13" s="16">
        <f t="shared" si="1"/>
        <v>50</v>
      </c>
      <c r="F13" s="12">
        <v>5</v>
      </c>
      <c r="G13" s="16">
        <f t="shared" si="0"/>
        <v>156.25</v>
      </c>
      <c r="H13" s="12">
        <v>275</v>
      </c>
      <c r="I13" s="22">
        <f>H13/1.15</f>
        <v>239.13043478260872</v>
      </c>
      <c r="J13" s="12">
        <v>55</v>
      </c>
      <c r="K13" s="22">
        <f t="shared" si="2"/>
        <v>36.666666666666664</v>
      </c>
      <c r="L13" s="22">
        <f t="shared" si="3"/>
        <v>0.6969696969696969</v>
      </c>
      <c r="M13" s="22">
        <f t="shared" si="4"/>
        <v>1.9333872529896547</v>
      </c>
      <c r="N13" s="12">
        <v>25</v>
      </c>
      <c r="O13" s="22">
        <f t="shared" si="5"/>
        <v>25.241964079129865</v>
      </c>
      <c r="P13" s="12">
        <v>5</v>
      </c>
      <c r="Q13" s="22">
        <f t="shared" si="6"/>
        <v>30.241964079129865</v>
      </c>
      <c r="R13" s="22">
        <f t="shared" si="7"/>
        <v>0.06048392815825973</v>
      </c>
      <c r="S13" s="35"/>
    </row>
    <row r="14" spans="1:19" ht="15">
      <c r="A14" s="25">
        <v>5</v>
      </c>
      <c r="B14" s="24">
        <v>2.5</v>
      </c>
      <c r="C14" s="12">
        <v>2.5</v>
      </c>
      <c r="D14" s="12">
        <v>5</v>
      </c>
      <c r="E14" s="16">
        <f t="shared" si="1"/>
        <v>50</v>
      </c>
      <c r="F14" s="12">
        <v>5</v>
      </c>
      <c r="G14" s="16">
        <f t="shared" si="0"/>
        <v>156.25</v>
      </c>
      <c r="H14" s="12">
        <v>275</v>
      </c>
      <c r="I14" s="22">
        <f>H14/1.15</f>
        <v>239.13043478260872</v>
      </c>
      <c r="J14" s="12">
        <v>65</v>
      </c>
      <c r="K14" s="22">
        <f t="shared" si="2"/>
        <v>43.333333333333336</v>
      </c>
      <c r="L14" s="22">
        <f t="shared" si="3"/>
        <v>0.7310513447432763</v>
      </c>
      <c r="M14" s="22">
        <f t="shared" si="4"/>
        <v>1.9019073243506468</v>
      </c>
      <c r="N14" s="12">
        <v>25</v>
      </c>
      <c r="O14" s="22">
        <f t="shared" si="5"/>
        <v>22.841168141748156</v>
      </c>
      <c r="P14" s="12">
        <v>5</v>
      </c>
      <c r="Q14" s="22">
        <f t="shared" si="6"/>
        <v>27.841168141748156</v>
      </c>
      <c r="R14" s="22">
        <f t="shared" si="7"/>
        <v>0.05568233628349631</v>
      </c>
      <c r="S14" s="35"/>
    </row>
    <row r="15" spans="1:19" ht="15">
      <c r="A15" s="25">
        <v>5</v>
      </c>
      <c r="B15" s="24">
        <v>2.5</v>
      </c>
      <c r="C15" s="12">
        <v>2.5</v>
      </c>
      <c r="D15" s="12">
        <v>5</v>
      </c>
      <c r="E15" s="16">
        <f t="shared" si="1"/>
        <v>50</v>
      </c>
      <c r="F15" s="12">
        <v>5</v>
      </c>
      <c r="G15" s="16">
        <f t="shared" si="0"/>
        <v>156.25</v>
      </c>
      <c r="H15" s="12">
        <v>275</v>
      </c>
      <c r="I15" s="22">
        <f>H15/1.15</f>
        <v>239.13043478260872</v>
      </c>
      <c r="J15" s="12">
        <v>75</v>
      </c>
      <c r="K15" s="22">
        <f t="shared" si="2"/>
        <v>50</v>
      </c>
      <c r="L15" s="22">
        <f t="shared" si="3"/>
        <v>0.7582417582417582</v>
      </c>
      <c r="M15" s="22">
        <f t="shared" si="4"/>
        <v>1.8787863162598848</v>
      </c>
      <c r="N15" s="12">
        <v>25</v>
      </c>
      <c r="O15" s="22">
        <f t="shared" si="5"/>
        <v>21.005469591767604</v>
      </c>
      <c r="P15" s="12">
        <v>5</v>
      </c>
      <c r="Q15" s="22">
        <f t="shared" si="6"/>
        <v>26.005469591767604</v>
      </c>
      <c r="R15" s="22">
        <f t="shared" si="7"/>
        <v>0.05201093918353521</v>
      </c>
      <c r="S15" s="35"/>
    </row>
    <row r="16" spans="1:19" ht="15">
      <c r="A16" s="25">
        <v>5</v>
      </c>
      <c r="B16" s="24">
        <v>2.5</v>
      </c>
      <c r="C16" s="12">
        <v>2.5</v>
      </c>
      <c r="D16" s="12">
        <v>3</v>
      </c>
      <c r="E16" s="16">
        <f t="shared" si="1"/>
        <v>40</v>
      </c>
      <c r="F16" s="12">
        <v>2</v>
      </c>
      <c r="G16" s="16">
        <f t="shared" si="0"/>
        <v>20</v>
      </c>
      <c r="H16" s="12">
        <v>440</v>
      </c>
      <c r="I16" s="22">
        <f>H16/1.15</f>
        <v>382.60869565217394</v>
      </c>
      <c r="J16" s="12">
        <v>65</v>
      </c>
      <c r="K16" s="22">
        <f t="shared" si="2"/>
        <v>43.333333333333336</v>
      </c>
      <c r="L16" s="22">
        <f t="shared" si="3"/>
        <v>0.6294736842105263</v>
      </c>
      <c r="M16" s="22">
        <f t="shared" si="4"/>
        <v>2.0052311634489715</v>
      </c>
      <c r="N16" s="12">
        <v>25</v>
      </c>
      <c r="O16" s="22">
        <f t="shared" si="5"/>
        <v>8.615855172199232</v>
      </c>
      <c r="P16" s="12">
        <v>5</v>
      </c>
      <c r="Q16" s="22">
        <f t="shared" si="6"/>
        <v>13.615855172199232</v>
      </c>
      <c r="R16" s="22">
        <f t="shared" si="7"/>
        <v>0.06807927586099616</v>
      </c>
      <c r="S16" s="36"/>
    </row>
    <row r="17" spans="1:19" ht="15">
      <c r="A17" s="25">
        <v>5</v>
      </c>
      <c r="B17" s="24">
        <v>2.5</v>
      </c>
      <c r="C17" s="12">
        <v>2.5</v>
      </c>
      <c r="D17" s="12">
        <v>3</v>
      </c>
      <c r="E17" s="16">
        <f t="shared" si="1"/>
        <v>40</v>
      </c>
      <c r="F17" s="12">
        <v>3</v>
      </c>
      <c r="G17" s="16">
        <f t="shared" si="0"/>
        <v>45</v>
      </c>
      <c r="H17" s="12">
        <v>440</v>
      </c>
      <c r="I17" s="22">
        <f>H17/1.15</f>
        <v>382.60869565217394</v>
      </c>
      <c r="J17" s="12">
        <v>65</v>
      </c>
      <c r="K17" s="22">
        <f t="shared" si="2"/>
        <v>43.333333333333336</v>
      </c>
      <c r="L17" s="22">
        <f t="shared" si="3"/>
        <v>0.6294736842105263</v>
      </c>
      <c r="M17" s="22">
        <f t="shared" si="4"/>
        <v>2.0052311634489715</v>
      </c>
      <c r="N17" s="12">
        <v>25</v>
      </c>
      <c r="O17" s="22">
        <f t="shared" si="5"/>
        <v>12.92378275829885</v>
      </c>
      <c r="P17" s="12">
        <v>5</v>
      </c>
      <c r="Q17" s="22">
        <f t="shared" si="6"/>
        <v>17.92378275829885</v>
      </c>
      <c r="R17" s="22">
        <f t="shared" si="7"/>
        <v>0.059745942527662826</v>
      </c>
      <c r="S17" s="36"/>
    </row>
    <row r="18" spans="1:19" ht="15">
      <c r="A18" s="25">
        <v>5</v>
      </c>
      <c r="B18" s="24">
        <v>2.5</v>
      </c>
      <c r="C18" s="12">
        <v>2.5</v>
      </c>
      <c r="D18" s="12">
        <v>3</v>
      </c>
      <c r="E18" s="16">
        <f t="shared" si="1"/>
        <v>40</v>
      </c>
      <c r="F18" s="12">
        <v>4</v>
      </c>
      <c r="G18" s="16">
        <f t="shared" si="0"/>
        <v>80</v>
      </c>
      <c r="H18" s="12">
        <v>440</v>
      </c>
      <c r="I18" s="22">
        <f>H18/1.15</f>
        <v>382.60869565217394</v>
      </c>
      <c r="J18" s="12">
        <v>65</v>
      </c>
      <c r="K18" s="22">
        <f t="shared" si="2"/>
        <v>43.333333333333336</v>
      </c>
      <c r="L18" s="22">
        <f t="shared" si="3"/>
        <v>0.6294736842105263</v>
      </c>
      <c r="M18" s="22">
        <f t="shared" si="4"/>
        <v>2.0052311634489715</v>
      </c>
      <c r="N18" s="12">
        <v>25</v>
      </c>
      <c r="O18" s="22">
        <f t="shared" si="5"/>
        <v>17.231710344398465</v>
      </c>
      <c r="P18" s="12">
        <v>5</v>
      </c>
      <c r="Q18" s="22">
        <f t="shared" si="6"/>
        <v>22.231710344398465</v>
      </c>
      <c r="R18" s="22">
        <f t="shared" si="7"/>
        <v>0.05557927586099616</v>
      </c>
      <c r="S18" s="36"/>
    </row>
    <row r="19" spans="1:19" ht="15">
      <c r="A19" s="25">
        <v>5</v>
      </c>
      <c r="B19" s="24">
        <v>2.5</v>
      </c>
      <c r="C19" s="12">
        <v>2.5</v>
      </c>
      <c r="D19" s="12">
        <v>3</v>
      </c>
      <c r="E19" s="16">
        <f t="shared" si="1"/>
        <v>40</v>
      </c>
      <c r="F19" s="12">
        <v>5</v>
      </c>
      <c r="G19" s="16">
        <f t="shared" si="0"/>
        <v>125</v>
      </c>
      <c r="H19" s="12">
        <v>440</v>
      </c>
      <c r="I19" s="22">
        <f>H19/1.15</f>
        <v>382.60869565217394</v>
      </c>
      <c r="J19" s="12">
        <v>65</v>
      </c>
      <c r="K19" s="22">
        <f t="shared" si="2"/>
        <v>43.333333333333336</v>
      </c>
      <c r="L19" s="22">
        <f t="shared" si="3"/>
        <v>0.6294736842105263</v>
      </c>
      <c r="M19" s="22">
        <f t="shared" si="4"/>
        <v>2.0052311634489715</v>
      </c>
      <c r="N19" s="12">
        <v>25</v>
      </c>
      <c r="O19" s="22">
        <f t="shared" si="5"/>
        <v>21.53963793049808</v>
      </c>
      <c r="P19" s="12">
        <v>5</v>
      </c>
      <c r="Q19" s="22">
        <f t="shared" si="6"/>
        <v>26.53963793049808</v>
      </c>
      <c r="R19" s="22">
        <f t="shared" si="7"/>
        <v>0.053079275860996165</v>
      </c>
      <c r="S19" s="36"/>
    </row>
    <row r="20" spans="1:19" ht="15">
      <c r="A20" s="25">
        <v>5</v>
      </c>
      <c r="B20" s="24">
        <v>2.5</v>
      </c>
      <c r="C20" s="12">
        <v>2.5</v>
      </c>
      <c r="D20" s="12">
        <v>3</v>
      </c>
      <c r="E20" s="16">
        <f t="shared" si="1"/>
        <v>40</v>
      </c>
      <c r="F20" s="12">
        <v>6</v>
      </c>
      <c r="G20" s="16">
        <f t="shared" si="0"/>
        <v>180</v>
      </c>
      <c r="H20" s="12">
        <v>440</v>
      </c>
      <c r="I20" s="22">
        <f>H20/1.15</f>
        <v>382.60869565217394</v>
      </c>
      <c r="J20" s="12">
        <v>65</v>
      </c>
      <c r="K20" s="22">
        <f t="shared" si="2"/>
        <v>43.333333333333336</v>
      </c>
      <c r="L20" s="22">
        <f t="shared" si="3"/>
        <v>0.6294736842105263</v>
      </c>
      <c r="M20" s="22">
        <f t="shared" si="4"/>
        <v>2.0052311634489715</v>
      </c>
      <c r="N20" s="12">
        <v>25</v>
      </c>
      <c r="O20" s="22">
        <f t="shared" si="5"/>
        <v>25.8475655165977</v>
      </c>
      <c r="P20" s="12">
        <v>5</v>
      </c>
      <c r="Q20" s="22">
        <f t="shared" si="6"/>
        <v>30.8475655165977</v>
      </c>
      <c r="R20" s="22">
        <f t="shared" si="7"/>
        <v>0.0514126091943295</v>
      </c>
      <c r="S20" s="36"/>
    </row>
    <row r="21" spans="1:19" ht="15">
      <c r="A21" s="25">
        <v>4</v>
      </c>
      <c r="B21" s="24">
        <v>2.5</v>
      </c>
      <c r="C21" s="12">
        <v>2.5</v>
      </c>
      <c r="D21" s="12">
        <v>2</v>
      </c>
      <c r="E21" s="16">
        <f t="shared" si="1"/>
        <v>28</v>
      </c>
      <c r="F21" s="12">
        <v>6</v>
      </c>
      <c r="G21" s="16">
        <f t="shared" si="0"/>
        <v>126</v>
      </c>
      <c r="H21" s="12">
        <v>355</v>
      </c>
      <c r="I21" s="22">
        <f>H21/1.15</f>
        <v>308.69565217391306</v>
      </c>
      <c r="J21" s="12">
        <v>40</v>
      </c>
      <c r="K21" s="22">
        <f t="shared" si="2"/>
        <v>26.666666666666668</v>
      </c>
      <c r="L21" s="22">
        <f t="shared" si="3"/>
        <v>0.5644171779141105</v>
      </c>
      <c r="M21" s="22">
        <f t="shared" si="4"/>
        <v>2.0891713551180735</v>
      </c>
      <c r="N21" s="12">
        <v>25</v>
      </c>
      <c r="O21" s="22">
        <f t="shared" si="5"/>
        <v>28.721357623686117</v>
      </c>
      <c r="P21" s="12">
        <v>5</v>
      </c>
      <c r="Q21" s="22">
        <f t="shared" si="6"/>
        <v>33.72135762368612</v>
      </c>
      <c r="R21" s="22">
        <f t="shared" si="7"/>
        <v>0.05620226270614353</v>
      </c>
      <c r="S21" s="37"/>
    </row>
    <row r="22" spans="1:19" ht="15">
      <c r="A22" s="25">
        <v>4</v>
      </c>
      <c r="B22" s="24">
        <v>2.5</v>
      </c>
      <c r="C22" s="12">
        <v>2.5</v>
      </c>
      <c r="D22" s="12">
        <v>3</v>
      </c>
      <c r="E22" s="16">
        <f t="shared" si="1"/>
        <v>32</v>
      </c>
      <c r="F22" s="12">
        <v>6</v>
      </c>
      <c r="G22" s="16">
        <f t="shared" si="0"/>
        <v>144</v>
      </c>
      <c r="H22" s="12">
        <v>355</v>
      </c>
      <c r="I22" s="22">
        <f>H22/1.15</f>
        <v>308.69565217391306</v>
      </c>
      <c r="J22" s="12">
        <v>40</v>
      </c>
      <c r="K22" s="22">
        <f t="shared" si="2"/>
        <v>26.666666666666668</v>
      </c>
      <c r="L22" s="22">
        <f t="shared" si="3"/>
        <v>0.5644171779141105</v>
      </c>
      <c r="M22" s="22">
        <f t="shared" si="4"/>
        <v>2.0891713551180735</v>
      </c>
      <c r="N22" s="12">
        <v>25</v>
      </c>
      <c r="O22" s="22">
        <f t="shared" si="5"/>
        <v>30.704422831668918</v>
      </c>
      <c r="P22" s="12">
        <v>5</v>
      </c>
      <c r="Q22" s="22">
        <f t="shared" si="6"/>
        <v>35.70442283166892</v>
      </c>
      <c r="R22" s="22">
        <f t="shared" si="7"/>
        <v>0.059507371386114866</v>
      </c>
      <c r="S22" s="37"/>
    </row>
    <row r="23" spans="1:19" ht="15">
      <c r="A23" s="25">
        <v>4</v>
      </c>
      <c r="B23" s="24">
        <v>2.5</v>
      </c>
      <c r="C23" s="12">
        <v>2.5</v>
      </c>
      <c r="D23" s="12">
        <v>4</v>
      </c>
      <c r="E23" s="16">
        <f t="shared" si="1"/>
        <v>36</v>
      </c>
      <c r="F23" s="12">
        <v>6</v>
      </c>
      <c r="G23" s="16">
        <f t="shared" si="0"/>
        <v>162</v>
      </c>
      <c r="H23" s="12">
        <v>355</v>
      </c>
      <c r="I23" s="22">
        <f>H23/1.15</f>
        <v>308.69565217391306</v>
      </c>
      <c r="J23" s="12">
        <v>40</v>
      </c>
      <c r="K23" s="22">
        <f t="shared" si="2"/>
        <v>26.666666666666668</v>
      </c>
      <c r="L23" s="22">
        <f t="shared" si="3"/>
        <v>0.5644171779141105</v>
      </c>
      <c r="M23" s="22">
        <f t="shared" si="4"/>
        <v>2.0891713551180735</v>
      </c>
      <c r="N23" s="12">
        <v>25</v>
      </c>
      <c r="O23" s="22">
        <f t="shared" si="5"/>
        <v>32.56695839503822</v>
      </c>
      <c r="P23" s="12">
        <v>5</v>
      </c>
      <c r="Q23" s="22">
        <f t="shared" si="6"/>
        <v>37.56695839503822</v>
      </c>
      <c r="R23" s="22">
        <f t="shared" si="7"/>
        <v>0.0626115973250637</v>
      </c>
      <c r="S23" s="37"/>
    </row>
    <row r="24" spans="1:19" ht="15">
      <c r="A24" s="25">
        <v>4</v>
      </c>
      <c r="B24" s="24">
        <v>2.5</v>
      </c>
      <c r="C24" s="12">
        <v>2.5</v>
      </c>
      <c r="D24" s="12">
        <v>5</v>
      </c>
      <c r="E24" s="16">
        <f t="shared" si="1"/>
        <v>40</v>
      </c>
      <c r="F24" s="12">
        <v>6</v>
      </c>
      <c r="G24" s="16">
        <f t="shared" si="0"/>
        <v>180</v>
      </c>
      <c r="H24" s="12">
        <v>355</v>
      </c>
      <c r="I24" s="22">
        <f>H24/1.15</f>
        <v>308.69565217391306</v>
      </c>
      <c r="J24" s="12">
        <v>40</v>
      </c>
      <c r="K24" s="22">
        <f t="shared" si="2"/>
        <v>26.666666666666668</v>
      </c>
      <c r="L24" s="22">
        <f t="shared" si="3"/>
        <v>0.5644171779141105</v>
      </c>
      <c r="M24" s="22">
        <f t="shared" si="4"/>
        <v>2.0891713551180735</v>
      </c>
      <c r="N24" s="12">
        <v>25</v>
      </c>
      <c r="O24" s="22">
        <f>M24*(G24*1000/(K24*N24))^0.5</f>
        <v>34.328588330754144</v>
      </c>
      <c r="P24" s="12">
        <v>5</v>
      </c>
      <c r="Q24" s="22">
        <f>O24+P24</f>
        <v>39.328588330754144</v>
      </c>
      <c r="R24" s="22">
        <f t="shared" si="7"/>
        <v>0.06554764721792357</v>
      </c>
      <c r="S24" s="37"/>
    </row>
    <row r="27" spans="1:18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5">
      <c r="A28" s="40"/>
      <c r="B28" s="50" t="s">
        <v>27</v>
      </c>
      <c r="C28" s="51"/>
      <c r="D28" s="38"/>
      <c r="E28" s="51"/>
      <c r="F28" s="51"/>
      <c r="G28" s="51"/>
      <c r="H28" s="51"/>
      <c r="I28" s="51"/>
      <c r="J28" s="51"/>
      <c r="K28" s="51"/>
      <c r="L28" s="55"/>
      <c r="M28" s="59">
        <v>2</v>
      </c>
      <c r="N28" s="32"/>
      <c r="O28" s="32"/>
      <c r="P28" s="32"/>
      <c r="Q28" s="32"/>
      <c r="R28" s="32"/>
    </row>
    <row r="29" spans="1:18" ht="15">
      <c r="A29" s="41"/>
      <c r="B29" s="52" t="s">
        <v>32</v>
      </c>
      <c r="C29" s="52"/>
      <c r="D29" s="52"/>
      <c r="E29" s="52"/>
      <c r="F29" s="52"/>
      <c r="G29" s="53"/>
      <c r="H29" s="53"/>
      <c r="I29" s="53"/>
      <c r="J29" s="53"/>
      <c r="K29" s="53"/>
      <c r="L29" s="56"/>
      <c r="M29" s="60">
        <v>0.12</v>
      </c>
      <c r="N29" s="32"/>
      <c r="O29" s="32"/>
      <c r="P29" s="32"/>
      <c r="Q29" s="32"/>
      <c r="R29" s="32"/>
    </row>
    <row r="30" spans="1:18" ht="15">
      <c r="A30" s="42"/>
      <c r="B30" s="52" t="s">
        <v>33</v>
      </c>
      <c r="C30" s="52"/>
      <c r="D30" s="52"/>
      <c r="E30" s="52"/>
      <c r="F30" s="53"/>
      <c r="G30" s="53"/>
      <c r="H30" s="53"/>
      <c r="I30" s="53"/>
      <c r="J30" s="53"/>
      <c r="K30" s="53"/>
      <c r="L30" s="56"/>
      <c r="M30" s="60">
        <v>-0.25</v>
      </c>
      <c r="N30" s="32"/>
      <c r="O30" s="32"/>
      <c r="P30" s="32"/>
      <c r="Q30" s="32"/>
      <c r="R30" s="32"/>
    </row>
    <row r="31" spans="1:13" ht="15">
      <c r="A31" s="43"/>
      <c r="B31" s="49" t="s">
        <v>34</v>
      </c>
      <c r="C31" s="14"/>
      <c r="D31" s="14"/>
      <c r="E31" s="14"/>
      <c r="F31" s="14"/>
      <c r="G31" s="14"/>
      <c r="H31" s="14"/>
      <c r="I31" s="14"/>
      <c r="J31" s="14"/>
      <c r="K31" s="14"/>
      <c r="L31" s="57"/>
      <c r="M31" s="60">
        <v>2.12</v>
      </c>
    </row>
    <row r="32" spans="1:13" ht="15">
      <c r="A32" s="44"/>
      <c r="B32" s="54" t="s">
        <v>35</v>
      </c>
      <c r="C32" s="39"/>
      <c r="D32" s="39"/>
      <c r="E32" s="39"/>
      <c r="F32" s="39"/>
      <c r="G32" s="39"/>
      <c r="H32" s="39"/>
      <c r="I32" s="39"/>
      <c r="J32" s="39"/>
      <c r="K32" s="39"/>
      <c r="L32" s="58"/>
      <c r="M32" s="61">
        <v>0.21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Utente</cp:lastModifiedBy>
  <cp:lastPrinted>2010-04-26T14:29:50Z</cp:lastPrinted>
  <dcterms:created xsi:type="dcterms:W3CDTF">2010-04-15T07:07:14Z</dcterms:created>
  <dcterms:modified xsi:type="dcterms:W3CDTF">2010-05-06T14:51:35Z</dcterms:modified>
  <cp:category/>
  <cp:version/>
  <cp:contentType/>
  <cp:contentStatus/>
</cp:coreProperties>
</file>