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485" activeTab="2"/>
  </bookViews>
  <sheets>
    <sheet name="legno" sheetId="1" r:id="rId1"/>
    <sheet name="acciaio" sheetId="2" r:id="rId2"/>
    <sheet name="cls armato" sheetId="3" r:id="rId3"/>
  </sheets>
  <definedNames/>
  <calcPr fullCalcOnLoad="1"/>
</workbook>
</file>

<file path=xl/sharedStrings.xml><?xml version="1.0" encoding="utf-8"?>
<sst xmlns="http://schemas.openxmlformats.org/spreadsheetml/2006/main" count="149" uniqueCount="75">
  <si>
    <t>interasse (m)</t>
  </si>
  <si>
    <t>qs (KN/mq)</t>
  </si>
  <si>
    <t>qp (KN/mq)</t>
  </si>
  <si>
    <t>qa (KN/mq)</t>
  </si>
  <si>
    <t>q (KN/m)</t>
  </si>
  <si>
    <t>luce (m)</t>
  </si>
  <si>
    <t>M (KN*m)</t>
  </si>
  <si>
    <t>fy (N/mmq)</t>
  </si>
  <si>
    <t>b (cm)</t>
  </si>
  <si>
    <t>h (cm)</t>
  </si>
  <si>
    <t>fm,k (N/mmq)</t>
  </si>
  <si>
    <t>sig_am (N/mmq)</t>
  </si>
  <si>
    <t>fy,k (N/mmq)</t>
  </si>
  <si>
    <t>Wx (cm^3)</t>
  </si>
  <si>
    <t>sig_fa (N/mmq)</t>
  </si>
  <si>
    <t>Rck (N/mmq)</t>
  </si>
  <si>
    <t>sig_ca (N/mmq)</t>
  </si>
  <si>
    <t>alfa</t>
  </si>
  <si>
    <t>r</t>
  </si>
  <si>
    <t>H (cm)</t>
  </si>
  <si>
    <t>delta (cm)</t>
  </si>
  <si>
    <t>H/(l*100)</t>
  </si>
  <si>
    <t>osservazioni</t>
  </si>
  <si>
    <t xml:space="preserve">variazione della </t>
  </si>
  <si>
    <t>funzione dell'</t>
  </si>
  <si>
    <t xml:space="preserve">edifcio; utilizzo dello </t>
  </si>
  <si>
    <t>stesso legno</t>
  </si>
  <si>
    <t>luce della struttura;</t>
  </si>
  <si>
    <t xml:space="preserve">utilizzo dello </t>
  </si>
  <si>
    <t>luce e dell'interasse;</t>
  </si>
  <si>
    <t>del tipo di legno;</t>
  </si>
  <si>
    <t xml:space="preserve">variazione </t>
  </si>
  <si>
    <t>della base della trave;</t>
  </si>
  <si>
    <t>utilizzo stesso legno</t>
  </si>
  <si>
    <t>ed interasse</t>
  </si>
  <si>
    <t>interasse della struttura;</t>
  </si>
  <si>
    <t xml:space="preserve">variazione dell' </t>
  </si>
  <si>
    <t xml:space="preserve">variazione del carico </t>
  </si>
  <si>
    <t>strutturale;</t>
  </si>
  <si>
    <t>permanente non</t>
  </si>
  <si>
    <t>stesso acciaio</t>
  </si>
  <si>
    <t>del tipo di acciaio;</t>
  </si>
  <si>
    <t>utilizzo stesso acciaio</t>
  </si>
  <si>
    <t>e luce</t>
  </si>
  <si>
    <t>variazione del</t>
  </si>
  <si>
    <t>tipo di cls;</t>
  </si>
  <si>
    <t>stessa funzione,</t>
  </si>
  <si>
    <t>stessa base,</t>
  </si>
  <si>
    <t>stessa luce ed</t>
  </si>
  <si>
    <t>interasse</t>
  </si>
  <si>
    <t>variazione della</t>
  </si>
  <si>
    <t>funzione dell'edificio;</t>
  </si>
  <si>
    <t>stesso cls,</t>
  </si>
  <si>
    <t xml:space="preserve">variazione della luce </t>
  </si>
  <si>
    <t>ed interasse;</t>
  </si>
  <si>
    <t>stesso cls</t>
  </si>
  <si>
    <t>luce;</t>
  </si>
  <si>
    <t>stesso interasse,</t>
  </si>
  <si>
    <t>variazione dell'</t>
  </si>
  <si>
    <t>interasse;</t>
  </si>
  <si>
    <t>stessa luce,</t>
  </si>
  <si>
    <t>variazione del carico</t>
  </si>
  <si>
    <t>stesso cls e funzione</t>
  </si>
  <si>
    <t>variazione della base</t>
  </si>
  <si>
    <t>della trave;</t>
  </si>
  <si>
    <t xml:space="preserve">stesso cls </t>
  </si>
  <si>
    <t>luce ed interasse</t>
  </si>
  <si>
    <t xml:space="preserve">stessa funzione, </t>
  </si>
  <si>
    <t>Errore di Progettazione</t>
  </si>
  <si>
    <t>Corso di Progettazione Strutturale 1M - a.a. 2009-2010 - ESERCITAZIONE 3</t>
  </si>
  <si>
    <t>Prof. Ing. Ginevra Salerno - Stud. Eleonora Taramanni</t>
  </si>
  <si>
    <t>C</t>
  </si>
  <si>
    <t xml:space="preserve">   IL LEGNO</t>
  </si>
  <si>
    <t xml:space="preserve">     L'ACCIAIO</t>
  </si>
  <si>
    <t xml:space="preserve">         CLS ARMATO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</si>
</sst>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6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2" fontId="0" fillId="34" borderId="10" xfId="0" applyNumberForma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2" fontId="0" fillId="34" borderId="15" xfId="0" applyNumberForma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4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2" fontId="0" fillId="19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36" borderId="17" xfId="0" applyFont="1" applyFill="1" applyBorder="1" applyAlignment="1">
      <alignment/>
    </xf>
    <xf numFmtId="0" fontId="42" fillId="36" borderId="18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36" borderId="19" xfId="0" applyFont="1" applyFill="1" applyBorder="1" applyAlignment="1">
      <alignment/>
    </xf>
    <xf numFmtId="0" fontId="42" fillId="36" borderId="20" xfId="0" applyFont="1" applyFill="1" applyBorder="1" applyAlignment="1">
      <alignment/>
    </xf>
    <xf numFmtId="0" fontId="42" fillId="36" borderId="21" xfId="0" applyFont="1" applyFill="1" applyBorder="1" applyAlignment="1">
      <alignment/>
    </xf>
    <xf numFmtId="0" fontId="42" fillId="36" borderId="2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19" borderId="13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ill="1" applyBorder="1" applyAlignment="1">
      <alignment/>
    </xf>
    <xf numFmtId="0" fontId="43" fillId="36" borderId="17" xfId="0" applyFont="1" applyFill="1" applyBorder="1" applyAlignment="1">
      <alignment/>
    </xf>
    <xf numFmtId="0" fontId="43" fillId="36" borderId="18" xfId="0" applyFont="1" applyFill="1" applyBorder="1" applyAlignment="1">
      <alignment/>
    </xf>
    <xf numFmtId="0" fontId="43" fillId="36" borderId="20" xfId="0" applyFont="1" applyFill="1" applyBorder="1" applyAlignment="1">
      <alignment/>
    </xf>
    <xf numFmtId="0" fontId="43" fillId="36" borderId="21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36" borderId="19" xfId="0" applyFont="1" applyFill="1" applyBorder="1" applyAlignment="1">
      <alignment/>
    </xf>
    <xf numFmtId="0" fontId="43" fillId="36" borderId="22" xfId="0" applyFont="1" applyFill="1" applyBorder="1" applyAlignment="1">
      <alignment/>
    </xf>
    <xf numFmtId="0" fontId="43" fillId="36" borderId="23" xfId="0" applyFont="1" applyFill="1" applyBorder="1" applyAlignment="1">
      <alignment/>
    </xf>
    <xf numFmtId="0" fontId="43" fillId="36" borderId="24" xfId="0" applyFont="1" applyFill="1" applyBorder="1" applyAlignment="1">
      <alignment/>
    </xf>
    <xf numFmtId="0" fontId="43" fillId="36" borderId="25" xfId="0" applyFont="1" applyFill="1" applyBorder="1" applyAlignment="1">
      <alignment/>
    </xf>
    <xf numFmtId="0" fontId="43" fillId="36" borderId="26" xfId="0" applyFont="1" applyFill="1" applyBorder="1" applyAlignment="1">
      <alignment/>
    </xf>
    <xf numFmtId="0" fontId="41" fillId="36" borderId="24" xfId="0" applyFont="1" applyFill="1" applyBorder="1" applyAlignment="1">
      <alignment horizontal="center"/>
    </xf>
    <xf numFmtId="0" fontId="41" fillId="36" borderId="24" xfId="0" applyFont="1" applyFill="1" applyBorder="1" applyAlignment="1">
      <alignment/>
    </xf>
    <xf numFmtId="0" fontId="41" fillId="36" borderId="27" xfId="0" applyFont="1" applyFill="1" applyBorder="1" applyAlignment="1">
      <alignment/>
    </xf>
    <xf numFmtId="0" fontId="41" fillId="36" borderId="26" xfId="0" applyFont="1" applyFill="1" applyBorder="1" applyAlignment="1">
      <alignment horizontal="center"/>
    </xf>
    <xf numFmtId="0" fontId="41" fillId="36" borderId="26" xfId="0" applyFont="1" applyFill="1" applyBorder="1" applyAlignment="1">
      <alignment/>
    </xf>
    <xf numFmtId="0" fontId="41" fillId="36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0" fillId="37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zoomScale="60" zoomScaleNormal="60" zoomScalePageLayoutView="0" workbookViewId="0" topLeftCell="A1">
      <selection activeCell="C42" sqref="A42:C42"/>
    </sheetView>
  </sheetViews>
  <sheetFormatPr defaultColWidth="9.140625" defaultRowHeight="12.75"/>
  <cols>
    <col min="1" max="1" width="12.57421875" style="2" customWidth="1"/>
    <col min="2" max="2" width="12.00390625" style="2" customWidth="1"/>
    <col min="3" max="3" width="15.8515625" style="2" customWidth="1"/>
    <col min="4" max="4" width="12.57421875" style="2" customWidth="1"/>
    <col min="5" max="7" width="9.140625" style="2" customWidth="1"/>
    <col min="8" max="8" width="13.7109375" style="0" customWidth="1"/>
    <col min="9" max="9" width="14.140625" style="2" customWidth="1"/>
    <col min="10" max="11" width="9.140625" style="2" customWidth="1"/>
    <col min="12" max="12" width="21.140625" style="0" customWidth="1"/>
    <col min="25" max="25" width="14.00390625" style="0" bestFit="1" customWidth="1"/>
  </cols>
  <sheetData>
    <row r="1" spans="1:14" ht="21" thickTop="1">
      <c r="A1" s="58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1" t="s">
        <v>72</v>
      </c>
      <c r="M1" s="60"/>
      <c r="N1" s="60"/>
    </row>
    <row r="2" spans="1:14" ht="21" thickBot="1">
      <c r="A2" s="62" t="s">
        <v>70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60"/>
      <c r="N2" s="60"/>
    </row>
    <row r="3" ht="13.5" thickTop="1"/>
    <row r="4" spans="1:12" ht="12.75">
      <c r="A4" s="6" t="s">
        <v>0</v>
      </c>
      <c r="B4" s="6" t="s">
        <v>1</v>
      </c>
      <c r="C4" s="6" t="s">
        <v>2</v>
      </c>
      <c r="D4" s="6" t="s">
        <v>3</v>
      </c>
      <c r="E4" s="1" t="s">
        <v>4</v>
      </c>
      <c r="F4" s="6" t="s">
        <v>5</v>
      </c>
      <c r="G4" s="1" t="s">
        <v>6</v>
      </c>
      <c r="H4" s="7" t="s">
        <v>10</v>
      </c>
      <c r="I4" s="1" t="s">
        <v>11</v>
      </c>
      <c r="J4" s="6" t="s">
        <v>8</v>
      </c>
      <c r="K4" s="1" t="s">
        <v>9</v>
      </c>
      <c r="L4" s="32" t="s">
        <v>22</v>
      </c>
    </row>
    <row r="6" spans="1:12" ht="12.75">
      <c r="A6" s="6">
        <v>3</v>
      </c>
      <c r="B6" s="6">
        <v>0.5</v>
      </c>
      <c r="C6" s="6">
        <v>1</v>
      </c>
      <c r="D6" s="9">
        <v>2</v>
      </c>
      <c r="E6" s="1">
        <f>(B6+C6+D6)*A6</f>
        <v>10.5</v>
      </c>
      <c r="F6" s="6">
        <v>8</v>
      </c>
      <c r="G6" s="3">
        <f>E6*F6^2/8</f>
        <v>84</v>
      </c>
      <c r="H6" s="6">
        <v>24</v>
      </c>
      <c r="I6" s="3">
        <f>H6/1.35</f>
        <v>17.777777777777775</v>
      </c>
      <c r="J6" s="6">
        <v>20</v>
      </c>
      <c r="K6" s="3">
        <f>(6*G6*1000/(J6*I6))^0.5</f>
        <v>37.649701194033405</v>
      </c>
      <c r="L6" s="22" t="s">
        <v>23</v>
      </c>
    </row>
    <row r="7" spans="1:12" ht="12.75">
      <c r="A7" s="6">
        <v>3</v>
      </c>
      <c r="B7" s="6">
        <v>0.5</v>
      </c>
      <c r="C7" s="6">
        <v>1</v>
      </c>
      <c r="D7" s="6">
        <v>3</v>
      </c>
      <c r="E7" s="1">
        <f>(B7+C7+D7)*A7</f>
        <v>13.5</v>
      </c>
      <c r="F7" s="6">
        <v>8</v>
      </c>
      <c r="G7" s="3">
        <f>E7*F7^2/8</f>
        <v>108</v>
      </c>
      <c r="H7" s="6">
        <v>24</v>
      </c>
      <c r="I7" s="3">
        <f aca="true" t="shared" si="0" ref="I7:I39">H7/1.35</f>
        <v>17.777777777777775</v>
      </c>
      <c r="J7" s="6">
        <v>20</v>
      </c>
      <c r="K7" s="3">
        <f aca="true" t="shared" si="1" ref="K7:K39">(6*G7*1000/(J7*I7))^0.5</f>
        <v>42.69074841227312</v>
      </c>
      <c r="L7" s="23" t="s">
        <v>24</v>
      </c>
    </row>
    <row r="8" spans="1:12" ht="12.75">
      <c r="A8" s="10">
        <v>3</v>
      </c>
      <c r="B8" s="10">
        <v>0.5</v>
      </c>
      <c r="C8" s="10">
        <v>1</v>
      </c>
      <c r="D8" s="10">
        <v>4</v>
      </c>
      <c r="E8" s="1">
        <f>(B8+C8+D8)*A8</f>
        <v>16.5</v>
      </c>
      <c r="F8" s="10">
        <v>8</v>
      </c>
      <c r="G8" s="12">
        <f>E8*F8^2/8</f>
        <v>132</v>
      </c>
      <c r="H8" s="10">
        <v>24</v>
      </c>
      <c r="I8" s="12">
        <f t="shared" si="0"/>
        <v>17.777777777777775</v>
      </c>
      <c r="J8" s="10">
        <v>20</v>
      </c>
      <c r="K8" s="3">
        <f t="shared" si="1"/>
        <v>47.196398167656824</v>
      </c>
      <c r="L8" s="23" t="s">
        <v>25</v>
      </c>
    </row>
    <row r="9" spans="1:12" ht="12.75">
      <c r="A9" s="6">
        <v>3</v>
      </c>
      <c r="B9" s="6">
        <v>0.5</v>
      </c>
      <c r="C9" s="6">
        <v>1</v>
      </c>
      <c r="D9" s="6">
        <v>0.5</v>
      </c>
      <c r="E9" s="1">
        <f>(B9+C9+D9)*A9</f>
        <v>6</v>
      </c>
      <c r="F9" s="6">
        <v>8</v>
      </c>
      <c r="G9" s="3">
        <f>E9*F9^2/8</f>
        <v>48</v>
      </c>
      <c r="H9" s="6">
        <v>24</v>
      </c>
      <c r="I9" s="3">
        <f t="shared" si="0"/>
        <v>17.777777777777775</v>
      </c>
      <c r="J9" s="9">
        <v>20</v>
      </c>
      <c r="K9" s="3">
        <f t="shared" si="1"/>
        <v>28.460498941515414</v>
      </c>
      <c r="L9" s="24" t="s">
        <v>26</v>
      </c>
    </row>
    <row r="10" spans="1:12" ht="12.75">
      <c r="A10" s="27"/>
      <c r="B10" s="11"/>
      <c r="C10" s="11"/>
      <c r="D10" s="11"/>
      <c r="E10" s="11"/>
      <c r="F10" s="11"/>
      <c r="G10" s="18"/>
      <c r="H10" s="11"/>
      <c r="I10" s="18"/>
      <c r="J10" s="11"/>
      <c r="K10" s="17"/>
      <c r="L10" s="19"/>
    </row>
    <row r="11" spans="1:15" ht="12.75">
      <c r="A11" s="6">
        <v>1</v>
      </c>
      <c r="B11" s="6">
        <v>0.5</v>
      </c>
      <c r="C11" s="6">
        <v>3</v>
      </c>
      <c r="D11" s="9">
        <v>5</v>
      </c>
      <c r="E11" s="1">
        <f>(B11+C11+D11)*A11</f>
        <v>8.5</v>
      </c>
      <c r="F11" s="6">
        <v>3</v>
      </c>
      <c r="G11" s="3">
        <f>E11*F11^2/8</f>
        <v>9.5625</v>
      </c>
      <c r="H11" s="6">
        <v>24</v>
      </c>
      <c r="I11" s="3">
        <f>H11/1.35</f>
        <v>17.777777777777775</v>
      </c>
      <c r="J11" s="6">
        <v>20</v>
      </c>
      <c r="K11" s="55">
        <f t="shared" si="1"/>
        <v>12.703038514465742</v>
      </c>
      <c r="L11" s="22" t="s">
        <v>23</v>
      </c>
      <c r="M11" s="56"/>
      <c r="N11" s="56"/>
      <c r="O11" s="56"/>
    </row>
    <row r="12" spans="1:12" ht="12.75">
      <c r="A12" s="6">
        <v>3</v>
      </c>
      <c r="B12" s="6">
        <v>0.5</v>
      </c>
      <c r="C12" s="6">
        <v>3</v>
      </c>
      <c r="D12" s="6">
        <v>5</v>
      </c>
      <c r="E12" s="1">
        <f>(B12+C12+D12)*A12</f>
        <v>25.5</v>
      </c>
      <c r="F12" s="6">
        <v>5</v>
      </c>
      <c r="G12" s="3">
        <f>E12*F12^2/8</f>
        <v>79.6875</v>
      </c>
      <c r="H12" s="6">
        <v>24</v>
      </c>
      <c r="I12" s="3">
        <f t="shared" si="0"/>
        <v>17.777777777777775</v>
      </c>
      <c r="J12" s="6">
        <v>20</v>
      </c>
      <c r="K12" s="3">
        <f t="shared" si="1"/>
        <v>36.6705135292649</v>
      </c>
      <c r="L12" s="23" t="s">
        <v>29</v>
      </c>
    </row>
    <row r="13" spans="1:12" ht="12.75">
      <c r="A13" s="10">
        <v>5</v>
      </c>
      <c r="B13" s="10">
        <v>0.5</v>
      </c>
      <c r="C13" s="10">
        <v>3</v>
      </c>
      <c r="D13" s="10">
        <v>5</v>
      </c>
      <c r="E13" s="8">
        <f>(B13+C13+D13)*A13</f>
        <v>42.5</v>
      </c>
      <c r="F13" s="10">
        <v>8</v>
      </c>
      <c r="G13" s="12">
        <f>E13*F13^2/8</f>
        <v>340</v>
      </c>
      <c r="H13" s="10">
        <v>24</v>
      </c>
      <c r="I13" s="12">
        <f t="shared" si="0"/>
        <v>17.777777777777775</v>
      </c>
      <c r="J13" s="10">
        <v>20</v>
      </c>
      <c r="K13" s="3">
        <f t="shared" si="1"/>
        <v>75.74628703771559</v>
      </c>
      <c r="L13" s="23" t="s">
        <v>28</v>
      </c>
    </row>
    <row r="14" spans="1:12" ht="12.75">
      <c r="A14" s="10">
        <v>8</v>
      </c>
      <c r="B14" s="10">
        <v>0.5</v>
      </c>
      <c r="C14" s="10">
        <v>3</v>
      </c>
      <c r="D14" s="10">
        <v>5</v>
      </c>
      <c r="E14" s="8">
        <f>(B14+C14+D14)*A14</f>
        <v>68</v>
      </c>
      <c r="F14" s="10">
        <v>10</v>
      </c>
      <c r="G14" s="12">
        <f>E14*F14^2/8</f>
        <v>850</v>
      </c>
      <c r="H14" s="10">
        <v>24</v>
      </c>
      <c r="I14" s="12">
        <f t="shared" si="0"/>
        <v>17.777777777777775</v>
      </c>
      <c r="J14" s="13">
        <v>20</v>
      </c>
      <c r="K14" s="3">
        <f t="shared" si="1"/>
        <v>119.76539567003485</v>
      </c>
      <c r="L14" s="24" t="s">
        <v>26</v>
      </c>
    </row>
    <row r="15" spans="1:12" ht="12.75">
      <c r="A15" s="27"/>
      <c r="B15" s="28"/>
      <c r="C15" s="28"/>
      <c r="D15" s="28"/>
      <c r="E15" s="28"/>
      <c r="F15" s="28"/>
      <c r="G15" s="29"/>
      <c r="H15" s="28"/>
      <c r="I15" s="29"/>
      <c r="J15" s="28"/>
      <c r="K15" s="17"/>
      <c r="L15" s="31"/>
    </row>
    <row r="16" spans="1:12" ht="12.75">
      <c r="A16" s="14">
        <v>5</v>
      </c>
      <c r="B16" s="14">
        <v>0.5</v>
      </c>
      <c r="C16" s="14">
        <v>3</v>
      </c>
      <c r="D16" s="26">
        <v>4</v>
      </c>
      <c r="E16" s="15">
        <f>(B16+C16+D16)*A16</f>
        <v>37.5</v>
      </c>
      <c r="F16" s="14">
        <v>8</v>
      </c>
      <c r="G16" s="16">
        <f>E16*F16^2/8</f>
        <v>300</v>
      </c>
      <c r="H16" s="14">
        <v>24</v>
      </c>
      <c r="I16" s="16">
        <f>H16/1.35</f>
        <v>17.777777777777775</v>
      </c>
      <c r="J16" s="14">
        <v>35</v>
      </c>
      <c r="K16" s="3">
        <f t="shared" si="1"/>
        <v>53.785287420047716</v>
      </c>
      <c r="L16" s="22" t="s">
        <v>31</v>
      </c>
    </row>
    <row r="17" spans="1:12" ht="12.75">
      <c r="A17" s="6">
        <v>5</v>
      </c>
      <c r="B17" s="6">
        <v>0.5</v>
      </c>
      <c r="C17" s="6">
        <v>3</v>
      </c>
      <c r="D17" s="6">
        <v>4</v>
      </c>
      <c r="E17" s="1">
        <f>(B17+C17+D17)*A17</f>
        <v>37.5</v>
      </c>
      <c r="F17" s="6">
        <v>8</v>
      </c>
      <c r="G17" s="3">
        <f>E17*F17^2/8</f>
        <v>300</v>
      </c>
      <c r="H17" s="6">
        <v>28</v>
      </c>
      <c r="I17" s="3">
        <f t="shared" si="0"/>
        <v>20.74074074074074</v>
      </c>
      <c r="J17" s="6">
        <v>35</v>
      </c>
      <c r="K17" s="3">
        <f t="shared" si="1"/>
        <v>49.79550016552393</v>
      </c>
      <c r="L17" s="23" t="s">
        <v>30</v>
      </c>
    </row>
    <row r="18" spans="1:12" ht="12.75">
      <c r="A18" s="10">
        <v>5</v>
      </c>
      <c r="B18" s="10">
        <v>0.5</v>
      </c>
      <c r="C18" s="10">
        <v>3</v>
      </c>
      <c r="D18" s="10">
        <v>4</v>
      </c>
      <c r="E18" s="8">
        <f>(B18+C18+D18)*A18</f>
        <v>37.5</v>
      </c>
      <c r="F18" s="10">
        <v>8</v>
      </c>
      <c r="G18" s="12">
        <f>E18*F18^2/8</f>
        <v>300</v>
      </c>
      <c r="H18" s="10">
        <v>32</v>
      </c>
      <c r="I18" s="12">
        <f t="shared" si="0"/>
        <v>23.703703703703702</v>
      </c>
      <c r="J18" s="10">
        <v>35</v>
      </c>
      <c r="K18" s="3">
        <f t="shared" si="1"/>
        <v>46.57942525560891</v>
      </c>
      <c r="L18" s="23" t="s">
        <v>46</v>
      </c>
    </row>
    <row r="19" spans="1:12" ht="12.75">
      <c r="A19" s="10">
        <v>5</v>
      </c>
      <c r="B19" s="10">
        <v>0.5</v>
      </c>
      <c r="C19" s="10">
        <v>3</v>
      </c>
      <c r="D19" s="10">
        <v>4</v>
      </c>
      <c r="E19" s="8">
        <f>(B19+C19+D19)*A19</f>
        <v>37.5</v>
      </c>
      <c r="F19" s="10">
        <v>8</v>
      </c>
      <c r="G19" s="12">
        <f>E19*F19^2/8</f>
        <v>300</v>
      </c>
      <c r="H19" s="10">
        <v>36</v>
      </c>
      <c r="I19" s="12">
        <f t="shared" si="0"/>
        <v>26.666666666666664</v>
      </c>
      <c r="J19" s="13">
        <v>35</v>
      </c>
      <c r="K19" s="3">
        <f t="shared" si="1"/>
        <v>43.91550328268399</v>
      </c>
      <c r="L19" s="24" t="s">
        <v>66</v>
      </c>
    </row>
    <row r="20" spans="1:12" ht="12.75">
      <c r="A20" s="27"/>
      <c r="B20" s="28"/>
      <c r="C20" s="28"/>
      <c r="D20" s="28"/>
      <c r="E20" s="28"/>
      <c r="F20" s="28"/>
      <c r="G20" s="29"/>
      <c r="H20" s="28"/>
      <c r="I20" s="29"/>
      <c r="J20" s="28"/>
      <c r="K20" s="17"/>
      <c r="L20" s="30"/>
    </row>
    <row r="21" spans="1:12" ht="12.75">
      <c r="A21" s="6">
        <v>8</v>
      </c>
      <c r="B21" s="6">
        <v>0.5</v>
      </c>
      <c r="C21" s="6">
        <v>1</v>
      </c>
      <c r="D21" s="9">
        <v>0.5</v>
      </c>
      <c r="E21" s="1">
        <f>(B21+C21+D21)*A21</f>
        <v>16</v>
      </c>
      <c r="F21" s="6">
        <v>10</v>
      </c>
      <c r="G21" s="3">
        <f>E21*F21^2/8</f>
        <v>200</v>
      </c>
      <c r="H21" s="6">
        <v>32</v>
      </c>
      <c r="I21" s="3">
        <f>H21/1.35</f>
        <v>23.703703703703702</v>
      </c>
      <c r="J21" s="6">
        <v>20</v>
      </c>
      <c r="K21" s="3">
        <f t="shared" si="1"/>
        <v>50.311529493745276</v>
      </c>
      <c r="L21" s="22" t="s">
        <v>31</v>
      </c>
    </row>
    <row r="22" spans="1:12" ht="12.75">
      <c r="A22" s="6">
        <v>8</v>
      </c>
      <c r="B22" s="6">
        <v>0.5</v>
      </c>
      <c r="C22" s="6">
        <v>1</v>
      </c>
      <c r="D22" s="6">
        <v>0.5</v>
      </c>
      <c r="E22" s="1">
        <f>(B22+C22+D22)*A22</f>
        <v>16</v>
      </c>
      <c r="F22" s="6">
        <v>10</v>
      </c>
      <c r="G22" s="3">
        <f>E22*F22^2/8</f>
        <v>200</v>
      </c>
      <c r="H22" s="6">
        <v>32</v>
      </c>
      <c r="I22" s="3">
        <f t="shared" si="0"/>
        <v>23.703703703703702</v>
      </c>
      <c r="J22" s="6">
        <v>25</v>
      </c>
      <c r="K22" s="3">
        <f t="shared" si="1"/>
        <v>45</v>
      </c>
      <c r="L22" s="23" t="s">
        <v>32</v>
      </c>
    </row>
    <row r="23" spans="1:12" ht="12.75">
      <c r="A23" s="10">
        <v>8</v>
      </c>
      <c r="B23" s="10">
        <v>0.5</v>
      </c>
      <c r="C23" s="10">
        <v>1</v>
      </c>
      <c r="D23" s="10">
        <v>0.5</v>
      </c>
      <c r="E23" s="8">
        <f>(B23+C23+D23)*A23</f>
        <v>16</v>
      </c>
      <c r="F23" s="10">
        <v>10</v>
      </c>
      <c r="G23" s="12">
        <f>E23*F23^2/8</f>
        <v>200</v>
      </c>
      <c r="H23" s="10">
        <v>32</v>
      </c>
      <c r="I23" s="12">
        <f t="shared" si="0"/>
        <v>23.703703703703702</v>
      </c>
      <c r="J23" s="10">
        <v>30</v>
      </c>
      <c r="K23" s="3">
        <f t="shared" si="1"/>
        <v>41.07919181288746</v>
      </c>
      <c r="L23" s="23" t="s">
        <v>67</v>
      </c>
    </row>
    <row r="24" spans="1:12" ht="12.75">
      <c r="A24" s="6">
        <v>8</v>
      </c>
      <c r="B24" s="6">
        <v>0.5</v>
      </c>
      <c r="C24" s="6">
        <v>1</v>
      </c>
      <c r="D24" s="6">
        <v>0.5</v>
      </c>
      <c r="E24" s="1">
        <f>(B24+C24+D24)*A24</f>
        <v>16</v>
      </c>
      <c r="F24" s="6">
        <v>10</v>
      </c>
      <c r="G24" s="3">
        <f>E24*F24^2/8</f>
        <v>200</v>
      </c>
      <c r="H24" s="6">
        <v>32</v>
      </c>
      <c r="I24" s="3">
        <f t="shared" si="0"/>
        <v>23.703703703703702</v>
      </c>
      <c r="J24" s="9">
        <v>35</v>
      </c>
      <c r="K24" s="3">
        <f t="shared" si="1"/>
        <v>38.031941462783244</v>
      </c>
      <c r="L24" s="24" t="s">
        <v>66</v>
      </c>
    </row>
    <row r="25" spans="1:12" ht="12.75">
      <c r="A25" s="11"/>
      <c r="B25" s="11"/>
      <c r="C25" s="11"/>
      <c r="D25" s="11"/>
      <c r="E25" s="11"/>
      <c r="F25" s="11"/>
      <c r="G25" s="18"/>
      <c r="H25" s="11"/>
      <c r="I25" s="18"/>
      <c r="J25" s="11"/>
      <c r="K25" s="17"/>
      <c r="L25" s="19"/>
    </row>
    <row r="26" spans="1:12" ht="12.75">
      <c r="A26" s="6">
        <v>3</v>
      </c>
      <c r="B26" s="6">
        <v>0.5</v>
      </c>
      <c r="C26" s="6">
        <v>3</v>
      </c>
      <c r="D26" s="9">
        <v>5</v>
      </c>
      <c r="E26" s="1">
        <f>(B26+C26+D26)*A26</f>
        <v>25.5</v>
      </c>
      <c r="F26" s="6">
        <v>5</v>
      </c>
      <c r="G26" s="3">
        <f>E26*F26^2/8</f>
        <v>79.6875</v>
      </c>
      <c r="H26" s="6">
        <v>36</v>
      </c>
      <c r="I26" s="3">
        <f>H26/1.35</f>
        <v>26.666666666666664</v>
      </c>
      <c r="J26" s="6">
        <v>20</v>
      </c>
      <c r="K26" s="3">
        <f t="shared" si="1"/>
        <v>29.941348917508712</v>
      </c>
      <c r="L26" s="22" t="s">
        <v>23</v>
      </c>
    </row>
    <row r="27" spans="1:12" ht="12.75">
      <c r="A27" s="6">
        <v>3</v>
      </c>
      <c r="B27" s="6">
        <v>0.5</v>
      </c>
      <c r="C27" s="6">
        <v>3</v>
      </c>
      <c r="D27" s="6">
        <v>5</v>
      </c>
      <c r="E27" s="1">
        <f>(B27+C27+D27)*A27</f>
        <v>25.5</v>
      </c>
      <c r="F27" s="6">
        <v>6</v>
      </c>
      <c r="G27" s="3">
        <f>E27*F27^2/8</f>
        <v>114.75</v>
      </c>
      <c r="H27" s="6">
        <v>36</v>
      </c>
      <c r="I27" s="3">
        <f t="shared" si="0"/>
        <v>26.666666666666664</v>
      </c>
      <c r="J27" s="6">
        <v>20</v>
      </c>
      <c r="K27" s="3">
        <f t="shared" si="1"/>
        <v>35.929618701010455</v>
      </c>
      <c r="L27" s="23" t="s">
        <v>27</v>
      </c>
    </row>
    <row r="28" spans="1:12" ht="12.75">
      <c r="A28" s="10">
        <v>3</v>
      </c>
      <c r="B28" s="10">
        <v>0.5</v>
      </c>
      <c r="C28" s="10">
        <v>3</v>
      </c>
      <c r="D28" s="10">
        <v>5</v>
      </c>
      <c r="E28" s="8">
        <f>(B28+C28+D28)*A28</f>
        <v>25.5</v>
      </c>
      <c r="F28" s="10">
        <v>8</v>
      </c>
      <c r="G28" s="12">
        <f>E28*F28^2/8</f>
        <v>204</v>
      </c>
      <c r="H28" s="10">
        <v>36</v>
      </c>
      <c r="I28" s="12">
        <f t="shared" si="0"/>
        <v>26.666666666666664</v>
      </c>
      <c r="J28" s="10">
        <v>20</v>
      </c>
      <c r="K28" s="3">
        <f t="shared" si="1"/>
        <v>47.90615826801394</v>
      </c>
      <c r="L28" s="23" t="s">
        <v>33</v>
      </c>
    </row>
    <row r="29" spans="1:12" ht="12.75">
      <c r="A29" s="6">
        <v>3</v>
      </c>
      <c r="B29" s="6">
        <v>0.5</v>
      </c>
      <c r="C29" s="6">
        <v>3</v>
      </c>
      <c r="D29" s="6">
        <v>5</v>
      </c>
      <c r="E29" s="1">
        <f>(B29+C29+D29)*A29</f>
        <v>25.5</v>
      </c>
      <c r="F29" s="6">
        <v>10</v>
      </c>
      <c r="G29" s="3">
        <f>E29*F29^2/8</f>
        <v>318.75</v>
      </c>
      <c r="H29" s="6">
        <v>36</v>
      </c>
      <c r="I29" s="3">
        <f t="shared" si="0"/>
        <v>26.666666666666664</v>
      </c>
      <c r="J29" s="9">
        <v>20</v>
      </c>
      <c r="K29" s="3">
        <f t="shared" si="1"/>
        <v>59.882697835017424</v>
      </c>
      <c r="L29" s="24" t="s">
        <v>34</v>
      </c>
    </row>
    <row r="30" spans="1:12" ht="12.75">
      <c r="A30" s="11"/>
      <c r="B30" s="11"/>
      <c r="C30" s="11"/>
      <c r="D30" s="33"/>
      <c r="E30" s="11"/>
      <c r="F30" s="11"/>
      <c r="G30" s="18"/>
      <c r="H30" s="11"/>
      <c r="I30" s="18"/>
      <c r="J30" s="11"/>
      <c r="K30" s="17"/>
      <c r="L30" s="19"/>
    </row>
    <row r="31" spans="1:12" ht="12.75">
      <c r="A31" s="6">
        <v>3</v>
      </c>
      <c r="B31" s="6">
        <v>0.5</v>
      </c>
      <c r="C31" s="6">
        <v>2.5</v>
      </c>
      <c r="D31" s="9">
        <v>2.5</v>
      </c>
      <c r="E31" s="1">
        <f>(B31+C31+D31)*A31</f>
        <v>16.5</v>
      </c>
      <c r="F31" s="6">
        <v>10</v>
      </c>
      <c r="G31" s="3">
        <f>E31*F31^2/8</f>
        <v>206.25</v>
      </c>
      <c r="H31" s="6">
        <v>24</v>
      </c>
      <c r="I31" s="3">
        <f>H31/1.35</f>
        <v>17.777777777777775</v>
      </c>
      <c r="J31" s="6">
        <v>25</v>
      </c>
      <c r="K31" s="3">
        <f t="shared" si="1"/>
        <v>52.767177298013586</v>
      </c>
      <c r="L31" s="22" t="s">
        <v>36</v>
      </c>
    </row>
    <row r="32" spans="1:12" ht="12.75">
      <c r="A32" s="6">
        <v>5</v>
      </c>
      <c r="B32" s="6">
        <v>0.5</v>
      </c>
      <c r="C32" s="6">
        <v>2.5</v>
      </c>
      <c r="D32" s="6">
        <v>2.5</v>
      </c>
      <c r="E32" s="1">
        <f>(B32+C32+D32)*A32</f>
        <v>27.5</v>
      </c>
      <c r="F32" s="6">
        <v>10</v>
      </c>
      <c r="G32" s="3">
        <f>E32*F32^2/8</f>
        <v>343.75</v>
      </c>
      <c r="H32" s="6">
        <v>24</v>
      </c>
      <c r="I32" s="3">
        <f t="shared" si="0"/>
        <v>17.777777777777775</v>
      </c>
      <c r="J32" s="6">
        <v>25</v>
      </c>
      <c r="K32" s="3">
        <f t="shared" si="1"/>
        <v>68.12213296719356</v>
      </c>
      <c r="L32" s="23" t="s">
        <v>35</v>
      </c>
    </row>
    <row r="33" spans="1:12" ht="12.75">
      <c r="A33" s="10">
        <v>6</v>
      </c>
      <c r="B33" s="10">
        <v>0.5</v>
      </c>
      <c r="C33" s="10">
        <v>2.5</v>
      </c>
      <c r="D33" s="10">
        <v>2.5</v>
      </c>
      <c r="E33" s="8">
        <f>(B33+C33+D33)*A33</f>
        <v>33</v>
      </c>
      <c r="F33" s="10">
        <v>10</v>
      </c>
      <c r="G33" s="12">
        <f>E33*F33^2/8</f>
        <v>412.5</v>
      </c>
      <c r="H33" s="10">
        <v>24</v>
      </c>
      <c r="I33" s="12">
        <f t="shared" si="0"/>
        <v>17.777777777777775</v>
      </c>
      <c r="J33" s="10">
        <v>25</v>
      </c>
      <c r="K33" s="3">
        <f t="shared" si="1"/>
        <v>74.6240577829965</v>
      </c>
      <c r="L33" s="23" t="s">
        <v>33</v>
      </c>
    </row>
    <row r="34" spans="1:12" ht="12.75">
      <c r="A34" s="6">
        <v>8</v>
      </c>
      <c r="B34" s="6">
        <v>0.5</v>
      </c>
      <c r="C34" s="6">
        <v>2.5</v>
      </c>
      <c r="D34" s="6">
        <v>2.5</v>
      </c>
      <c r="E34" s="1">
        <f>(B34+C34+D34)*A34</f>
        <v>44</v>
      </c>
      <c r="F34" s="6">
        <v>10</v>
      </c>
      <c r="G34" s="3">
        <f>E34*F34^2/8</f>
        <v>550</v>
      </c>
      <c r="H34" s="6">
        <v>24</v>
      </c>
      <c r="I34" s="3">
        <f t="shared" si="0"/>
        <v>17.777777777777775</v>
      </c>
      <c r="J34" s="9">
        <v>25</v>
      </c>
      <c r="K34" s="3">
        <f t="shared" si="1"/>
        <v>86.16843969807043</v>
      </c>
      <c r="L34" s="24" t="s">
        <v>43</v>
      </c>
    </row>
    <row r="35" spans="1:12" ht="12.75">
      <c r="A35" s="11"/>
      <c r="B35" s="11"/>
      <c r="C35" s="11"/>
      <c r="D35" s="11"/>
      <c r="E35" s="11"/>
      <c r="F35" s="11"/>
      <c r="G35" s="18"/>
      <c r="H35" s="11"/>
      <c r="I35" s="18"/>
      <c r="J35" s="11"/>
      <c r="K35" s="17"/>
      <c r="L35" s="19"/>
    </row>
    <row r="36" spans="1:12" ht="12.75">
      <c r="A36" s="6">
        <v>3</v>
      </c>
      <c r="B36" s="6">
        <v>0.5</v>
      </c>
      <c r="C36" s="6">
        <v>1</v>
      </c>
      <c r="D36" s="9">
        <v>2.5</v>
      </c>
      <c r="E36" s="1">
        <f>(B36+C36+D36)*A36</f>
        <v>12</v>
      </c>
      <c r="F36" s="6">
        <v>5</v>
      </c>
      <c r="G36" s="3">
        <f>E36*F36^2/8</f>
        <v>37.5</v>
      </c>
      <c r="H36" s="6">
        <v>28</v>
      </c>
      <c r="I36" s="3">
        <f>H36/1.35</f>
        <v>20.74074074074074</v>
      </c>
      <c r="J36" s="6">
        <v>20</v>
      </c>
      <c r="K36" s="3">
        <f t="shared" si="1"/>
        <v>23.289712627804455</v>
      </c>
      <c r="L36" s="22" t="s">
        <v>37</v>
      </c>
    </row>
    <row r="37" spans="1:12" ht="12.75">
      <c r="A37" s="6">
        <v>3</v>
      </c>
      <c r="B37" s="6">
        <v>0.5</v>
      </c>
      <c r="C37" s="6">
        <v>2.5</v>
      </c>
      <c r="D37" s="6">
        <v>2.5</v>
      </c>
      <c r="E37" s="1">
        <f>(B37+C37+D37)*A37</f>
        <v>16.5</v>
      </c>
      <c r="F37" s="6">
        <v>5</v>
      </c>
      <c r="G37" s="3">
        <f>E37*F37^2/8</f>
        <v>51.5625</v>
      </c>
      <c r="H37" s="6">
        <v>28</v>
      </c>
      <c r="I37" s="3">
        <f t="shared" si="0"/>
        <v>20.74074074074074</v>
      </c>
      <c r="J37" s="6">
        <v>20</v>
      </c>
      <c r="K37" s="3">
        <f t="shared" si="1"/>
        <v>27.30960878780319</v>
      </c>
      <c r="L37" s="23" t="s">
        <v>39</v>
      </c>
    </row>
    <row r="38" spans="1:12" ht="12.75">
      <c r="A38" s="10">
        <v>3</v>
      </c>
      <c r="B38" s="10">
        <v>0.5</v>
      </c>
      <c r="C38" s="10">
        <v>3</v>
      </c>
      <c r="D38" s="10">
        <v>2.5</v>
      </c>
      <c r="E38" s="8">
        <f>(B38+C38+D38)*A38</f>
        <v>18</v>
      </c>
      <c r="F38" s="10">
        <v>5</v>
      </c>
      <c r="G38" s="12">
        <f>E38*F38^2/8</f>
        <v>56.25</v>
      </c>
      <c r="H38" s="10">
        <v>28</v>
      </c>
      <c r="I38" s="12">
        <f t="shared" si="0"/>
        <v>20.74074074074074</v>
      </c>
      <c r="J38" s="10">
        <v>20</v>
      </c>
      <c r="K38" s="3">
        <f t="shared" si="1"/>
        <v>28.523956097087435</v>
      </c>
      <c r="L38" s="23" t="s">
        <v>38</v>
      </c>
    </row>
    <row r="39" spans="1:12" ht="12.75">
      <c r="A39" s="6">
        <v>3</v>
      </c>
      <c r="B39" s="6">
        <v>0.5</v>
      </c>
      <c r="C39" s="6">
        <v>1.5</v>
      </c>
      <c r="D39" s="6">
        <v>2.5</v>
      </c>
      <c r="E39" s="1">
        <f>(B39+C39+D39)*A39</f>
        <v>13.5</v>
      </c>
      <c r="F39" s="6">
        <v>5</v>
      </c>
      <c r="G39" s="3">
        <f>E39*F39^2/8</f>
        <v>42.1875</v>
      </c>
      <c r="H39" s="6">
        <v>28</v>
      </c>
      <c r="I39" s="3">
        <f t="shared" si="0"/>
        <v>20.74074074074074</v>
      </c>
      <c r="J39" s="9">
        <v>20</v>
      </c>
      <c r="K39" s="3">
        <f t="shared" si="1"/>
        <v>24.702470596509748</v>
      </c>
      <c r="L39" s="24" t="s">
        <v>26</v>
      </c>
    </row>
    <row r="41" spans="1:3" ht="12.75">
      <c r="A41" s="65"/>
      <c r="B41" s="38"/>
      <c r="C41" s="65"/>
    </row>
    <row r="42" spans="1:3" ht="12.75">
      <c r="A42" s="66"/>
      <c r="B42" s="67" t="s">
        <v>68</v>
      </c>
      <c r="C42" s="68"/>
    </row>
    <row r="45" spans="13:24" ht="12.75">
      <c r="M45" s="57" t="s">
        <v>71</v>
      </c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13:24" ht="12.75"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3:24" ht="12.75"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73" zoomScaleNormal="73" zoomScalePageLayoutView="0" workbookViewId="0" topLeftCell="A1">
      <selection activeCell="F39" sqref="F39"/>
    </sheetView>
  </sheetViews>
  <sheetFormatPr defaultColWidth="9.140625" defaultRowHeight="12.75"/>
  <cols>
    <col min="1" max="1" width="15.421875" style="0" customWidth="1"/>
    <col min="2" max="2" width="12.421875" style="0" customWidth="1"/>
    <col min="3" max="3" width="13.28125" style="0" customWidth="1"/>
    <col min="4" max="4" width="12.140625" style="0" customWidth="1"/>
    <col min="7" max="7" width="11.28125" style="0" customWidth="1"/>
    <col min="8" max="8" width="12.57421875" style="0" customWidth="1"/>
    <col min="9" max="9" width="16.421875" style="0" customWidth="1"/>
    <col min="10" max="10" width="12.8515625" style="0" customWidth="1"/>
    <col min="11" max="11" width="21.8515625" style="0" customWidth="1"/>
  </cols>
  <sheetData>
    <row r="1" spans="1:12" ht="18.75" thickTop="1">
      <c r="A1" s="69" t="s">
        <v>69</v>
      </c>
      <c r="B1" s="70"/>
      <c r="C1" s="70"/>
      <c r="D1" s="70"/>
      <c r="E1" s="70"/>
      <c r="F1" s="70"/>
      <c r="G1" s="70"/>
      <c r="H1" s="70"/>
      <c r="I1" s="70"/>
      <c r="J1" s="70"/>
      <c r="K1" s="74" t="s">
        <v>73</v>
      </c>
      <c r="L1" s="73"/>
    </row>
    <row r="2" spans="1:12" ht="18.75" thickBot="1">
      <c r="A2" s="71" t="s">
        <v>70</v>
      </c>
      <c r="B2" s="72"/>
      <c r="C2" s="72"/>
      <c r="D2" s="72"/>
      <c r="E2" s="72"/>
      <c r="F2" s="72"/>
      <c r="G2" s="72"/>
      <c r="H2" s="72"/>
      <c r="I2" s="72"/>
      <c r="J2" s="72"/>
      <c r="K2" s="75"/>
      <c r="L2" s="73"/>
    </row>
    <row r="3" ht="13.5" thickTop="1"/>
    <row r="4" spans="1:11" ht="12.75">
      <c r="A4" s="6" t="s">
        <v>0</v>
      </c>
      <c r="B4" s="6" t="s">
        <v>1</v>
      </c>
      <c r="C4" s="6" t="s">
        <v>2</v>
      </c>
      <c r="D4" s="6" t="s">
        <v>3</v>
      </c>
      <c r="E4" s="1" t="s">
        <v>4</v>
      </c>
      <c r="F4" s="6" t="s">
        <v>5</v>
      </c>
      <c r="G4" s="1" t="s">
        <v>6</v>
      </c>
      <c r="H4" s="7" t="s">
        <v>12</v>
      </c>
      <c r="I4" s="1" t="s">
        <v>11</v>
      </c>
      <c r="J4" s="1" t="s">
        <v>13</v>
      </c>
      <c r="K4" s="21" t="s">
        <v>22</v>
      </c>
    </row>
    <row r="5" spans="1:10" ht="12.75">
      <c r="A5" s="2"/>
      <c r="B5" s="2"/>
      <c r="C5" s="2"/>
      <c r="D5" s="2"/>
      <c r="E5" s="2"/>
      <c r="F5" s="2"/>
      <c r="G5" s="2"/>
      <c r="I5" s="2"/>
      <c r="J5" s="2"/>
    </row>
    <row r="6" spans="1:11" ht="12.75">
      <c r="A6" s="6">
        <v>3</v>
      </c>
      <c r="B6" s="6">
        <v>1.5</v>
      </c>
      <c r="C6" s="6">
        <v>1</v>
      </c>
      <c r="D6" s="9">
        <v>2.5</v>
      </c>
      <c r="E6" s="3">
        <f>(B6+C6+D6)*A6</f>
        <v>15</v>
      </c>
      <c r="F6" s="45">
        <v>5</v>
      </c>
      <c r="G6" s="3">
        <f>E6*F6^2/8</f>
        <v>46.875</v>
      </c>
      <c r="H6" s="45">
        <v>235</v>
      </c>
      <c r="I6" s="3">
        <f>H6/1.35</f>
        <v>174.07407407407408</v>
      </c>
      <c r="J6" s="25">
        <f>G6/I6*1000</f>
        <v>269.281914893617</v>
      </c>
      <c r="K6" s="22" t="s">
        <v>23</v>
      </c>
    </row>
    <row r="7" spans="1:11" ht="12.75">
      <c r="A7" s="6">
        <v>3</v>
      </c>
      <c r="B7" s="6">
        <v>1.5</v>
      </c>
      <c r="C7" s="6">
        <v>1</v>
      </c>
      <c r="D7" s="6">
        <v>3</v>
      </c>
      <c r="E7" s="3">
        <f aca="true" t="shared" si="0" ref="E7:E19">(B7+C7+D7)*A7</f>
        <v>16.5</v>
      </c>
      <c r="F7" s="45">
        <v>5</v>
      </c>
      <c r="G7" s="3">
        <f aca="true" t="shared" si="1" ref="G7:G19">E7*F7^2/8</f>
        <v>51.5625</v>
      </c>
      <c r="H7" s="45">
        <v>235</v>
      </c>
      <c r="I7" s="3">
        <f aca="true" t="shared" si="2" ref="I7:I19">H7/1.35</f>
        <v>174.07407407407408</v>
      </c>
      <c r="J7" s="25">
        <f aca="true" t="shared" si="3" ref="J7:J19">G7/I7*1000</f>
        <v>296.2101063829787</v>
      </c>
      <c r="K7" s="23" t="s">
        <v>24</v>
      </c>
    </row>
    <row r="8" spans="1:11" ht="12.75">
      <c r="A8" s="10">
        <v>3</v>
      </c>
      <c r="B8" s="10">
        <v>1.5</v>
      </c>
      <c r="C8" s="10">
        <v>1</v>
      </c>
      <c r="D8" s="10">
        <v>4</v>
      </c>
      <c r="E8" s="3">
        <f t="shared" si="0"/>
        <v>19.5</v>
      </c>
      <c r="F8" s="46">
        <v>5</v>
      </c>
      <c r="G8" s="3">
        <f t="shared" si="1"/>
        <v>60.9375</v>
      </c>
      <c r="H8" s="46">
        <v>235</v>
      </c>
      <c r="I8" s="3">
        <f t="shared" si="2"/>
        <v>174.07407407407408</v>
      </c>
      <c r="J8" s="25">
        <f t="shared" si="3"/>
        <v>350.06648936170217</v>
      </c>
      <c r="K8" s="23" t="s">
        <v>25</v>
      </c>
    </row>
    <row r="9" spans="1:11" ht="12.75">
      <c r="A9" s="6">
        <v>3</v>
      </c>
      <c r="B9" s="6">
        <v>1.5</v>
      </c>
      <c r="C9" s="6">
        <v>1</v>
      </c>
      <c r="D9" s="6">
        <v>5</v>
      </c>
      <c r="E9" s="3">
        <f t="shared" si="0"/>
        <v>22.5</v>
      </c>
      <c r="F9" s="45">
        <v>5</v>
      </c>
      <c r="G9" s="3">
        <f t="shared" si="1"/>
        <v>70.3125</v>
      </c>
      <c r="H9" s="45">
        <v>235</v>
      </c>
      <c r="I9" s="3">
        <f t="shared" si="2"/>
        <v>174.07407407407408</v>
      </c>
      <c r="J9" s="25">
        <f t="shared" si="3"/>
        <v>403.9228723404255</v>
      </c>
      <c r="K9" s="24" t="s">
        <v>40</v>
      </c>
    </row>
    <row r="10" spans="1:11" ht="12.75">
      <c r="A10" s="11"/>
      <c r="B10" s="11"/>
      <c r="C10" s="11"/>
      <c r="D10" s="11"/>
      <c r="E10" s="17"/>
      <c r="F10" s="47"/>
      <c r="G10" s="17"/>
      <c r="H10" s="47"/>
      <c r="I10" s="17"/>
      <c r="J10" s="18"/>
      <c r="K10" s="19"/>
    </row>
    <row r="11" spans="1:11" ht="12.75">
      <c r="A11" s="6">
        <v>1</v>
      </c>
      <c r="B11" s="6">
        <v>1.5</v>
      </c>
      <c r="C11" s="6">
        <v>2.5</v>
      </c>
      <c r="D11" s="9">
        <v>3</v>
      </c>
      <c r="E11" s="3">
        <f t="shared" si="0"/>
        <v>7</v>
      </c>
      <c r="F11" s="45">
        <v>3</v>
      </c>
      <c r="G11" s="3">
        <f t="shared" si="1"/>
        <v>7.875</v>
      </c>
      <c r="H11" s="45">
        <v>275</v>
      </c>
      <c r="I11" s="3">
        <f t="shared" si="2"/>
        <v>203.7037037037037</v>
      </c>
      <c r="J11" s="25">
        <f t="shared" si="3"/>
        <v>38.659090909090914</v>
      </c>
      <c r="K11" s="22" t="s">
        <v>23</v>
      </c>
    </row>
    <row r="12" spans="1:11" ht="12.75">
      <c r="A12" s="6">
        <v>3</v>
      </c>
      <c r="B12" s="6">
        <v>1.5</v>
      </c>
      <c r="C12" s="6">
        <v>2.5</v>
      </c>
      <c r="D12" s="6">
        <v>3</v>
      </c>
      <c r="E12" s="3">
        <f t="shared" si="0"/>
        <v>21</v>
      </c>
      <c r="F12" s="45">
        <v>5</v>
      </c>
      <c r="G12" s="3">
        <f t="shared" si="1"/>
        <v>65.625</v>
      </c>
      <c r="H12" s="45">
        <v>275</v>
      </c>
      <c r="I12" s="3">
        <f t="shared" si="2"/>
        <v>203.7037037037037</v>
      </c>
      <c r="J12" s="25">
        <f t="shared" si="3"/>
        <v>322.1590909090909</v>
      </c>
      <c r="K12" s="23" t="s">
        <v>29</v>
      </c>
    </row>
    <row r="13" spans="1:11" ht="12.75">
      <c r="A13" s="10">
        <v>5</v>
      </c>
      <c r="B13" s="10">
        <v>1.5</v>
      </c>
      <c r="C13" s="10">
        <v>2.5</v>
      </c>
      <c r="D13" s="10">
        <v>3</v>
      </c>
      <c r="E13" s="3">
        <f t="shared" si="0"/>
        <v>35</v>
      </c>
      <c r="F13" s="46">
        <v>8</v>
      </c>
      <c r="G13" s="3">
        <f t="shared" si="1"/>
        <v>280</v>
      </c>
      <c r="H13" s="46">
        <v>275</v>
      </c>
      <c r="I13" s="3">
        <f t="shared" si="2"/>
        <v>203.7037037037037</v>
      </c>
      <c r="J13" s="25">
        <f t="shared" si="3"/>
        <v>1374.5454545454545</v>
      </c>
      <c r="K13" s="23" t="s">
        <v>28</v>
      </c>
    </row>
    <row r="14" spans="1:11" ht="12.75">
      <c r="A14" s="10">
        <v>8</v>
      </c>
      <c r="B14" s="6">
        <v>1.5</v>
      </c>
      <c r="C14" s="6">
        <v>2.5</v>
      </c>
      <c r="D14" s="6">
        <v>3</v>
      </c>
      <c r="E14" s="3">
        <f t="shared" si="0"/>
        <v>56</v>
      </c>
      <c r="F14" s="45">
        <v>10</v>
      </c>
      <c r="G14" s="3">
        <f t="shared" si="1"/>
        <v>700</v>
      </c>
      <c r="H14" s="45">
        <v>275</v>
      </c>
      <c r="I14" s="3">
        <f t="shared" si="2"/>
        <v>203.7037037037037</v>
      </c>
      <c r="J14" s="25">
        <f t="shared" si="3"/>
        <v>3436.3636363636365</v>
      </c>
      <c r="K14" s="24" t="s">
        <v>40</v>
      </c>
    </row>
    <row r="15" spans="1:11" ht="12.75">
      <c r="A15" s="28"/>
      <c r="B15" s="11"/>
      <c r="C15" s="11"/>
      <c r="D15" s="11"/>
      <c r="E15" s="17"/>
      <c r="F15" s="47"/>
      <c r="G15" s="17"/>
      <c r="H15" s="47"/>
      <c r="I15" s="17"/>
      <c r="J15" s="18"/>
      <c r="K15" s="19"/>
    </row>
    <row r="16" spans="1:11" ht="12.75">
      <c r="A16" s="14">
        <v>5</v>
      </c>
      <c r="B16" s="6">
        <v>1.5</v>
      </c>
      <c r="C16" s="6">
        <v>3</v>
      </c>
      <c r="D16" s="9">
        <v>5</v>
      </c>
      <c r="E16" s="3">
        <f t="shared" si="0"/>
        <v>47.5</v>
      </c>
      <c r="F16" s="45">
        <v>8</v>
      </c>
      <c r="G16" s="3">
        <f t="shared" si="1"/>
        <v>380</v>
      </c>
      <c r="H16" s="45">
        <v>235</v>
      </c>
      <c r="I16" s="3">
        <f t="shared" si="2"/>
        <v>174.07407407407408</v>
      </c>
      <c r="J16" s="25">
        <f t="shared" si="3"/>
        <v>2182.9787234042556</v>
      </c>
      <c r="K16" s="22" t="s">
        <v>31</v>
      </c>
    </row>
    <row r="17" spans="1:11" ht="12.75">
      <c r="A17" s="6">
        <v>5</v>
      </c>
      <c r="B17" s="6">
        <v>1.5</v>
      </c>
      <c r="C17" s="6">
        <v>3</v>
      </c>
      <c r="D17" s="6">
        <v>5</v>
      </c>
      <c r="E17" s="3">
        <f t="shared" si="0"/>
        <v>47.5</v>
      </c>
      <c r="F17" s="45">
        <v>8</v>
      </c>
      <c r="G17" s="3">
        <f t="shared" si="1"/>
        <v>380</v>
      </c>
      <c r="H17" s="45">
        <v>275</v>
      </c>
      <c r="I17" s="3">
        <f t="shared" si="2"/>
        <v>203.7037037037037</v>
      </c>
      <c r="J17" s="25">
        <f t="shared" si="3"/>
        <v>1865.4545454545455</v>
      </c>
      <c r="K17" s="23" t="s">
        <v>41</v>
      </c>
    </row>
    <row r="18" spans="1:11" ht="12.75">
      <c r="A18" s="10">
        <v>5</v>
      </c>
      <c r="B18" s="10">
        <v>1.5</v>
      </c>
      <c r="C18" s="10">
        <v>3</v>
      </c>
      <c r="D18" s="10">
        <v>5</v>
      </c>
      <c r="E18" s="3">
        <f t="shared" si="0"/>
        <v>47.5</v>
      </c>
      <c r="F18" s="46">
        <v>8</v>
      </c>
      <c r="G18" s="3">
        <f t="shared" si="1"/>
        <v>380</v>
      </c>
      <c r="H18" s="46">
        <v>355</v>
      </c>
      <c r="I18" s="3">
        <f t="shared" si="2"/>
        <v>262.96296296296293</v>
      </c>
      <c r="J18" s="25">
        <f t="shared" si="3"/>
        <v>1445.0704225352113</v>
      </c>
      <c r="K18" s="23" t="s">
        <v>67</v>
      </c>
    </row>
    <row r="19" spans="1:11" ht="12.75">
      <c r="A19" s="6">
        <v>5</v>
      </c>
      <c r="B19" s="6">
        <v>1.5</v>
      </c>
      <c r="C19" s="6">
        <v>3</v>
      </c>
      <c r="D19" s="6">
        <v>5</v>
      </c>
      <c r="E19" s="3">
        <f t="shared" si="0"/>
        <v>47.5</v>
      </c>
      <c r="F19" s="45">
        <v>8</v>
      </c>
      <c r="G19" s="3">
        <f t="shared" si="1"/>
        <v>380</v>
      </c>
      <c r="H19" s="45">
        <v>440</v>
      </c>
      <c r="I19" s="3">
        <f t="shared" si="2"/>
        <v>325.9259259259259</v>
      </c>
      <c r="J19" s="25">
        <f t="shared" si="3"/>
        <v>1165.909090909091</v>
      </c>
      <c r="K19" s="24" t="s">
        <v>66</v>
      </c>
    </row>
    <row r="20" spans="1:11" ht="12.75">
      <c r="A20" s="11"/>
      <c r="B20" s="11"/>
      <c r="C20" s="11"/>
      <c r="D20" s="11"/>
      <c r="E20" s="17"/>
      <c r="F20" s="47"/>
      <c r="G20" s="17"/>
      <c r="H20" s="47"/>
      <c r="I20" s="17"/>
      <c r="J20" s="18"/>
      <c r="K20" s="19"/>
    </row>
    <row r="21" spans="1:11" ht="12.75">
      <c r="A21" s="6">
        <v>3</v>
      </c>
      <c r="B21" s="6">
        <v>1.5</v>
      </c>
      <c r="C21" s="6">
        <v>3</v>
      </c>
      <c r="D21" s="9">
        <v>5</v>
      </c>
      <c r="E21" s="3">
        <f>(B21+C21+D21)*A21</f>
        <v>28.5</v>
      </c>
      <c r="F21" s="45">
        <v>5</v>
      </c>
      <c r="G21" s="3">
        <f>E21*F21^2/8</f>
        <v>89.0625</v>
      </c>
      <c r="H21" s="45">
        <v>235</v>
      </c>
      <c r="I21" s="3">
        <f>H21/1.35</f>
        <v>174.07407407407408</v>
      </c>
      <c r="J21" s="25">
        <f>G21/I21*1000</f>
        <v>511.6356382978723</v>
      </c>
      <c r="K21" s="22" t="s">
        <v>23</v>
      </c>
    </row>
    <row r="22" spans="1:11" ht="12.75">
      <c r="A22" s="6">
        <v>3</v>
      </c>
      <c r="B22" s="6">
        <v>1.5</v>
      </c>
      <c r="C22" s="6">
        <v>3</v>
      </c>
      <c r="D22" s="6">
        <v>5</v>
      </c>
      <c r="E22" s="3">
        <f>(B22+C22+D22)*A22</f>
        <v>28.5</v>
      </c>
      <c r="F22" s="45">
        <v>6</v>
      </c>
      <c r="G22" s="3">
        <f>E22*F22^2/8</f>
        <v>128.25</v>
      </c>
      <c r="H22" s="45">
        <v>235</v>
      </c>
      <c r="I22" s="3">
        <f>H22/1.35</f>
        <v>174.07407407407408</v>
      </c>
      <c r="J22" s="25">
        <f>G22/I22*1000</f>
        <v>736.7553191489362</v>
      </c>
      <c r="K22" s="23" t="s">
        <v>27</v>
      </c>
    </row>
    <row r="23" spans="1:11" ht="12.75">
      <c r="A23" s="10">
        <v>3</v>
      </c>
      <c r="B23" s="10">
        <v>1.5</v>
      </c>
      <c r="C23" s="10">
        <v>3</v>
      </c>
      <c r="D23" s="10">
        <v>5</v>
      </c>
      <c r="E23" s="3">
        <f>(B23+C23+D23)*A23</f>
        <v>28.5</v>
      </c>
      <c r="F23" s="46">
        <v>8</v>
      </c>
      <c r="G23" s="3">
        <f>E23*F23^2/8</f>
        <v>228</v>
      </c>
      <c r="H23" s="46">
        <v>235</v>
      </c>
      <c r="I23" s="3">
        <f>H23/1.35</f>
        <v>174.07407407407408</v>
      </c>
      <c r="J23" s="25">
        <f>G23/I23*1000</f>
        <v>1309.787234042553</v>
      </c>
      <c r="K23" s="23" t="s">
        <v>42</v>
      </c>
    </row>
    <row r="24" spans="1:11" ht="12.75">
      <c r="A24" s="10">
        <v>3</v>
      </c>
      <c r="B24" s="10">
        <v>1.5</v>
      </c>
      <c r="C24" s="10">
        <v>3</v>
      </c>
      <c r="D24" s="10">
        <v>5</v>
      </c>
      <c r="E24" s="12">
        <f>(B24+C24+D24)*A24</f>
        <v>28.5</v>
      </c>
      <c r="F24" s="46">
        <v>10</v>
      </c>
      <c r="G24" s="12">
        <f>E24*F24^2/8</f>
        <v>356.25</v>
      </c>
      <c r="H24" s="46">
        <v>235</v>
      </c>
      <c r="I24" s="12">
        <f>H24/1.35</f>
        <v>174.07407407407408</v>
      </c>
      <c r="J24" s="34">
        <f>G24/I24*1000</f>
        <v>2046.542553191489</v>
      </c>
      <c r="K24" s="23" t="s">
        <v>34</v>
      </c>
    </row>
    <row r="25" spans="1:11" ht="12.75">
      <c r="A25" s="28"/>
      <c r="B25" s="28"/>
      <c r="C25" s="28"/>
      <c r="D25" s="36"/>
      <c r="E25" s="37"/>
      <c r="F25" s="48"/>
      <c r="G25" s="37"/>
      <c r="H25" s="48"/>
      <c r="I25" s="37"/>
      <c r="J25" s="29"/>
      <c r="K25" s="31"/>
    </row>
    <row r="26" spans="1:11" ht="12.75">
      <c r="A26" s="14">
        <v>3</v>
      </c>
      <c r="B26" s="14">
        <v>1.5</v>
      </c>
      <c r="C26" s="14">
        <v>2.5</v>
      </c>
      <c r="D26" s="26">
        <v>4</v>
      </c>
      <c r="E26" s="16">
        <f>(B26+C26+D26)*A26</f>
        <v>24</v>
      </c>
      <c r="F26" s="49">
        <v>10</v>
      </c>
      <c r="G26" s="16">
        <f>E26*F26^2/8</f>
        <v>300</v>
      </c>
      <c r="H26" s="49">
        <v>275</v>
      </c>
      <c r="I26" s="16">
        <f>H26/1.35</f>
        <v>203.7037037037037</v>
      </c>
      <c r="J26" s="35">
        <f>G26/I26*1000</f>
        <v>1472.727272727273</v>
      </c>
      <c r="K26" s="23" t="s">
        <v>36</v>
      </c>
    </row>
    <row r="27" spans="1:11" ht="12.75">
      <c r="A27" s="6">
        <v>5</v>
      </c>
      <c r="B27" s="6">
        <v>1.5</v>
      </c>
      <c r="C27" s="6">
        <v>2.5</v>
      </c>
      <c r="D27" s="6">
        <v>4</v>
      </c>
      <c r="E27" s="3">
        <f>(B27+C27+D27)*A27</f>
        <v>40</v>
      </c>
      <c r="F27" s="45">
        <v>10</v>
      </c>
      <c r="G27" s="3">
        <f>E27*F27^2/8</f>
        <v>500</v>
      </c>
      <c r="H27" s="45">
        <v>275</v>
      </c>
      <c r="I27" s="3">
        <f>H27/1.35</f>
        <v>203.7037037037037</v>
      </c>
      <c r="J27" s="25">
        <f>G27/I27*1000</f>
        <v>2454.5454545454545</v>
      </c>
      <c r="K27" s="23" t="s">
        <v>35</v>
      </c>
    </row>
    <row r="28" spans="1:11" ht="12.75">
      <c r="A28" s="10">
        <v>6</v>
      </c>
      <c r="B28" s="10">
        <v>1.5</v>
      </c>
      <c r="C28" s="10">
        <v>2.5</v>
      </c>
      <c r="D28" s="10">
        <v>4</v>
      </c>
      <c r="E28" s="3">
        <f>(B28+C28+D28)*A28</f>
        <v>48</v>
      </c>
      <c r="F28" s="46">
        <v>10</v>
      </c>
      <c r="G28" s="3">
        <f>E28*F28^2/8</f>
        <v>600</v>
      </c>
      <c r="H28" s="46">
        <v>275</v>
      </c>
      <c r="I28" s="3">
        <f>H28/1.35</f>
        <v>203.7037037037037</v>
      </c>
      <c r="J28" s="25">
        <f>G28/I28*1000</f>
        <v>2945.454545454546</v>
      </c>
      <c r="K28" s="23" t="s">
        <v>42</v>
      </c>
    </row>
    <row r="29" spans="1:11" ht="12.75">
      <c r="A29" s="10">
        <v>8</v>
      </c>
      <c r="B29" s="10">
        <v>1.5</v>
      </c>
      <c r="C29" s="10">
        <v>2.5</v>
      </c>
      <c r="D29" s="10">
        <v>4</v>
      </c>
      <c r="E29" s="12">
        <f>(B29+C29+D29)*A29</f>
        <v>64</v>
      </c>
      <c r="F29" s="46">
        <v>10</v>
      </c>
      <c r="G29" s="12">
        <f>E29*F29^2/8</f>
        <v>800</v>
      </c>
      <c r="H29" s="46">
        <v>275</v>
      </c>
      <c r="I29" s="12">
        <f>H29/1.35</f>
        <v>203.7037037037037</v>
      </c>
      <c r="J29" s="34">
        <f>G29/I29*1000</f>
        <v>3927.272727272727</v>
      </c>
      <c r="K29" s="23" t="s">
        <v>43</v>
      </c>
    </row>
    <row r="30" spans="1:11" ht="12.75">
      <c r="A30" s="28"/>
      <c r="B30" s="28"/>
      <c r="C30" s="28"/>
      <c r="D30" s="28"/>
      <c r="E30" s="37"/>
      <c r="F30" s="48"/>
      <c r="G30" s="37"/>
      <c r="H30" s="48"/>
      <c r="I30" s="37"/>
      <c r="J30" s="29"/>
      <c r="K30" s="31"/>
    </row>
    <row r="31" spans="1:11" ht="12.75">
      <c r="A31" s="14">
        <v>3</v>
      </c>
      <c r="B31" s="14">
        <v>1.5</v>
      </c>
      <c r="C31" s="14">
        <v>1</v>
      </c>
      <c r="D31" s="26">
        <v>2.5</v>
      </c>
      <c r="E31" s="16">
        <f>(B31+C31+D31)*A31</f>
        <v>15</v>
      </c>
      <c r="F31" s="49">
        <v>5</v>
      </c>
      <c r="G31" s="16">
        <f>E31*F31^2/8</f>
        <v>46.875</v>
      </c>
      <c r="H31" s="49">
        <v>440</v>
      </c>
      <c r="I31" s="16">
        <f>H31/1.35</f>
        <v>325.9259259259259</v>
      </c>
      <c r="J31" s="35">
        <f>G31/I31*1000</f>
        <v>143.82102272727275</v>
      </c>
      <c r="K31" s="23" t="s">
        <v>37</v>
      </c>
    </row>
    <row r="32" spans="1:11" ht="12.75">
      <c r="A32" s="6">
        <v>3</v>
      </c>
      <c r="B32" s="6">
        <v>1.5</v>
      </c>
      <c r="C32" s="6">
        <v>2.5</v>
      </c>
      <c r="D32" s="6">
        <v>2.5</v>
      </c>
      <c r="E32" s="3">
        <f>(B32+C32+D32)*A32</f>
        <v>19.5</v>
      </c>
      <c r="F32" s="45">
        <v>5</v>
      </c>
      <c r="G32" s="3">
        <f>E32*F32^2/8</f>
        <v>60.9375</v>
      </c>
      <c r="H32" s="45">
        <v>440</v>
      </c>
      <c r="I32" s="3">
        <f>H32/1.35</f>
        <v>325.9259259259259</v>
      </c>
      <c r="J32" s="25">
        <f>G32/I32*1000</f>
        <v>186.96732954545456</v>
      </c>
      <c r="K32" s="23" t="s">
        <v>39</v>
      </c>
    </row>
    <row r="33" spans="1:11" ht="12.75">
      <c r="A33" s="10">
        <v>3</v>
      </c>
      <c r="B33" s="10">
        <v>1.5</v>
      </c>
      <c r="C33" s="10">
        <v>3</v>
      </c>
      <c r="D33" s="10">
        <v>2.5</v>
      </c>
      <c r="E33" s="3">
        <f>(B33+C33+D33)*A33</f>
        <v>21</v>
      </c>
      <c r="F33" s="46">
        <v>5</v>
      </c>
      <c r="G33" s="3">
        <f>E33*F33^2/8</f>
        <v>65.625</v>
      </c>
      <c r="H33" s="46">
        <v>440</v>
      </c>
      <c r="I33" s="3">
        <f>H33/1.35</f>
        <v>325.9259259259259</v>
      </c>
      <c r="J33" s="25">
        <f>G33/I33*1000</f>
        <v>201.3494318181818</v>
      </c>
      <c r="K33" s="23" t="s">
        <v>38</v>
      </c>
    </row>
    <row r="34" spans="1:11" ht="12.75">
      <c r="A34" s="6">
        <v>3</v>
      </c>
      <c r="B34" s="6">
        <v>1.5</v>
      </c>
      <c r="C34" s="6">
        <v>1.5</v>
      </c>
      <c r="D34" s="6">
        <v>2.5</v>
      </c>
      <c r="E34" s="3">
        <f>(B34+C34+D34)*A34</f>
        <v>16.5</v>
      </c>
      <c r="F34" s="45">
        <v>5</v>
      </c>
      <c r="G34" s="3">
        <f>E34*F34^2/8</f>
        <v>51.5625</v>
      </c>
      <c r="H34" s="45">
        <v>440</v>
      </c>
      <c r="I34" s="3">
        <f>H34/1.35</f>
        <v>325.9259259259259</v>
      </c>
      <c r="J34" s="25">
        <f>G34/I34*1000</f>
        <v>158.203125</v>
      </c>
      <c r="K34" s="24" t="s">
        <v>40</v>
      </c>
    </row>
    <row r="37" spans="1:4" ht="12.75">
      <c r="A37" s="86"/>
      <c r="B37" s="86"/>
      <c r="C37" s="87"/>
      <c r="D37" s="88"/>
    </row>
    <row r="38" spans="1:4" ht="12.75">
      <c r="A38" s="88"/>
      <c r="B38" s="88"/>
      <c r="C38" s="88"/>
      <c r="D38" s="88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="60" zoomScaleNormal="60" zoomScalePageLayoutView="0" workbookViewId="0" topLeftCell="A1">
      <selection activeCell="N54" sqref="N54"/>
    </sheetView>
  </sheetViews>
  <sheetFormatPr defaultColWidth="9.140625" defaultRowHeight="12.75"/>
  <cols>
    <col min="1" max="1" width="13.421875" style="0" customWidth="1"/>
    <col min="2" max="2" width="14.140625" style="0" customWidth="1"/>
    <col min="3" max="3" width="15.00390625" style="0" customWidth="1"/>
    <col min="4" max="4" width="13.00390625" style="0" customWidth="1"/>
    <col min="7" max="7" width="10.00390625" style="0" customWidth="1"/>
    <col min="8" max="8" width="14.00390625" style="0" customWidth="1"/>
    <col min="9" max="9" width="14.7109375" style="0" customWidth="1"/>
    <col min="10" max="10" width="14.00390625" style="0" customWidth="1"/>
    <col min="11" max="11" width="14.7109375" style="0" customWidth="1"/>
    <col min="12" max="16" width="9.140625" style="2" customWidth="1"/>
    <col min="19" max="19" width="19.140625" style="0" customWidth="1"/>
  </cols>
  <sheetData>
    <row r="1" spans="1:19" ht="18">
      <c r="A1" s="76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80"/>
      <c r="M1" s="80"/>
      <c r="N1" s="80"/>
      <c r="O1" s="80"/>
      <c r="P1" s="80"/>
      <c r="Q1" s="81"/>
      <c r="R1" s="81"/>
      <c r="S1" s="82" t="s">
        <v>74</v>
      </c>
    </row>
    <row r="2" spans="1:19" ht="18">
      <c r="A2" s="78" t="s">
        <v>70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3"/>
      <c r="M2" s="83"/>
      <c r="N2" s="83"/>
      <c r="O2" s="83"/>
      <c r="P2" s="83"/>
      <c r="Q2" s="84"/>
      <c r="R2" s="84"/>
      <c r="S2" s="85"/>
    </row>
    <row r="4" spans="1:19" ht="12.75">
      <c r="A4" s="6" t="s">
        <v>0</v>
      </c>
      <c r="B4" s="6" t="s">
        <v>1</v>
      </c>
      <c r="C4" s="6" t="s">
        <v>2</v>
      </c>
      <c r="D4" s="6" t="s">
        <v>3</v>
      </c>
      <c r="E4" s="1" t="s">
        <v>4</v>
      </c>
      <c r="F4" s="6" t="s">
        <v>5</v>
      </c>
      <c r="G4" s="1" t="s">
        <v>6</v>
      </c>
      <c r="H4" s="7" t="s">
        <v>7</v>
      </c>
      <c r="I4" s="1" t="s">
        <v>14</v>
      </c>
      <c r="J4" s="7" t="s">
        <v>15</v>
      </c>
      <c r="K4" s="1" t="s">
        <v>16</v>
      </c>
      <c r="L4" s="4" t="s">
        <v>17</v>
      </c>
      <c r="M4" s="4" t="s">
        <v>18</v>
      </c>
      <c r="N4" s="6" t="s">
        <v>8</v>
      </c>
      <c r="O4" s="4" t="s">
        <v>9</v>
      </c>
      <c r="P4" s="6" t="s">
        <v>20</v>
      </c>
      <c r="Q4" s="4" t="s">
        <v>19</v>
      </c>
      <c r="R4" s="4" t="s">
        <v>21</v>
      </c>
      <c r="S4" s="21" t="s">
        <v>22</v>
      </c>
    </row>
    <row r="5" spans="1:11" ht="12.75">
      <c r="A5" s="2"/>
      <c r="B5" s="2"/>
      <c r="C5" s="2"/>
      <c r="D5" s="2"/>
      <c r="E5" s="2"/>
      <c r="F5" s="2"/>
      <c r="G5" s="2"/>
      <c r="I5" s="2"/>
      <c r="K5" s="2"/>
    </row>
    <row r="6" spans="1:19" ht="12.75">
      <c r="A6" s="6">
        <v>3</v>
      </c>
      <c r="B6" s="6">
        <v>2.5</v>
      </c>
      <c r="C6" s="6">
        <v>1</v>
      </c>
      <c r="D6" s="9">
        <v>5</v>
      </c>
      <c r="E6" s="1">
        <f>(B6+C6+D6)*A6</f>
        <v>25.5</v>
      </c>
      <c r="F6" s="6">
        <v>5</v>
      </c>
      <c r="G6" s="3">
        <f>E6*F6^2/8</f>
        <v>79.6875</v>
      </c>
      <c r="H6" s="6">
        <v>450</v>
      </c>
      <c r="I6" s="3">
        <f>H6/1.15</f>
        <v>391.304347826087</v>
      </c>
      <c r="J6" s="45">
        <v>20</v>
      </c>
      <c r="K6" s="3">
        <f>J6/1.5</f>
        <v>13.333333333333334</v>
      </c>
      <c r="L6" s="3">
        <f>K6/(K6+I6/15)</f>
        <v>0.338235294117647</v>
      </c>
      <c r="M6" s="3">
        <f>(2/(L6*(1-L6/3)))^0.5</f>
        <v>2.581554704772007</v>
      </c>
      <c r="N6" s="45">
        <v>20</v>
      </c>
      <c r="O6" s="3">
        <f>M6*(G6*1000/(K6*N6))^0.5</f>
        <v>44.626421942960874</v>
      </c>
      <c r="P6" s="45">
        <v>3</v>
      </c>
      <c r="Q6" s="3">
        <f>O6+P6</f>
        <v>47.626421942960874</v>
      </c>
      <c r="R6" s="20">
        <f>Q6/(F6*100)</f>
        <v>0.09525284388592174</v>
      </c>
      <c r="S6" s="39" t="s">
        <v>44</v>
      </c>
    </row>
    <row r="7" spans="1:19" ht="12.75">
      <c r="A7" s="6">
        <v>3</v>
      </c>
      <c r="B7" s="6">
        <v>2.5</v>
      </c>
      <c r="C7" s="6">
        <v>1</v>
      </c>
      <c r="D7" s="6">
        <v>5</v>
      </c>
      <c r="E7" s="1">
        <f aca="true" t="shared" si="0" ref="E7:E12">(B7+C7+D7)*A7</f>
        <v>25.5</v>
      </c>
      <c r="F7" s="6">
        <v>5</v>
      </c>
      <c r="G7" s="3">
        <f aca="true" t="shared" si="1" ref="G7:G12">E7*F7^2/8</f>
        <v>79.6875</v>
      </c>
      <c r="H7" s="6">
        <v>450</v>
      </c>
      <c r="I7" s="3">
        <f aca="true" t="shared" si="2" ref="I7:I12">H7/1.15</f>
        <v>391.304347826087</v>
      </c>
      <c r="J7" s="45">
        <v>25</v>
      </c>
      <c r="K7" s="3">
        <f aca="true" t="shared" si="3" ref="K7:K12">J7/1.5</f>
        <v>16.666666666666668</v>
      </c>
      <c r="L7" s="3">
        <f aca="true" t="shared" si="4" ref="L7:L12">K7/(K7+I7/15)</f>
        <v>0.3898305084745763</v>
      </c>
      <c r="M7" s="3">
        <f aca="true" t="shared" si="5" ref="M7:M12">(2/(L7*(1-L7/3)))^0.5</f>
        <v>2.428305695097399</v>
      </c>
      <c r="N7" s="45">
        <v>20</v>
      </c>
      <c r="O7" s="3">
        <f aca="true" t="shared" si="6" ref="O7:O12">M7*(G7*1000/(K7*N7))^0.5</f>
        <v>37.545603270658084</v>
      </c>
      <c r="P7" s="45">
        <v>3</v>
      </c>
      <c r="Q7" s="3">
        <f aca="true" t="shared" si="7" ref="Q7:Q12">O7+P7</f>
        <v>40.545603270658084</v>
      </c>
      <c r="R7" s="20">
        <f aca="true" t="shared" si="8" ref="R7:R12">Q7/(F7*100)</f>
        <v>0.08109120654131617</v>
      </c>
      <c r="S7" s="40" t="s">
        <v>45</v>
      </c>
    </row>
    <row r="8" spans="1:19" ht="12.75">
      <c r="A8" s="6">
        <v>3</v>
      </c>
      <c r="B8" s="6">
        <v>2.5</v>
      </c>
      <c r="C8" s="6">
        <v>1</v>
      </c>
      <c r="D8" s="6">
        <v>5</v>
      </c>
      <c r="E8" s="1">
        <f t="shared" si="0"/>
        <v>25.5</v>
      </c>
      <c r="F8" s="6">
        <v>5</v>
      </c>
      <c r="G8" s="3">
        <f t="shared" si="1"/>
        <v>79.6875</v>
      </c>
      <c r="H8" s="6">
        <v>450</v>
      </c>
      <c r="I8" s="3">
        <f t="shared" si="2"/>
        <v>391.304347826087</v>
      </c>
      <c r="J8" s="45">
        <v>40</v>
      </c>
      <c r="K8" s="3">
        <f t="shared" si="3"/>
        <v>26.666666666666668</v>
      </c>
      <c r="L8" s="3">
        <f t="shared" si="4"/>
        <v>0.5054945054945055</v>
      </c>
      <c r="M8" s="3">
        <f t="shared" si="5"/>
        <v>2.1813490902805723</v>
      </c>
      <c r="N8" s="45">
        <v>20</v>
      </c>
      <c r="O8" s="3">
        <f t="shared" si="6"/>
        <v>26.663730442394467</v>
      </c>
      <c r="P8" s="45">
        <v>3</v>
      </c>
      <c r="Q8" s="3">
        <f t="shared" si="7"/>
        <v>29.663730442394467</v>
      </c>
      <c r="R8" s="20">
        <f t="shared" si="8"/>
        <v>0.059327460884788935</v>
      </c>
      <c r="S8" s="40" t="s">
        <v>46</v>
      </c>
    </row>
    <row r="9" spans="1:19" ht="12.75">
      <c r="A9" s="6">
        <v>3</v>
      </c>
      <c r="B9" s="6">
        <v>2.5</v>
      </c>
      <c r="C9" s="6">
        <v>1</v>
      </c>
      <c r="D9" s="6">
        <v>5</v>
      </c>
      <c r="E9" s="1">
        <f t="shared" si="0"/>
        <v>25.5</v>
      </c>
      <c r="F9" s="6">
        <v>5</v>
      </c>
      <c r="G9" s="3">
        <f t="shared" si="1"/>
        <v>79.6875</v>
      </c>
      <c r="H9" s="6">
        <v>450</v>
      </c>
      <c r="I9" s="3">
        <f t="shared" si="2"/>
        <v>391.304347826087</v>
      </c>
      <c r="J9" s="45">
        <v>60</v>
      </c>
      <c r="K9" s="3">
        <f t="shared" si="3"/>
        <v>40</v>
      </c>
      <c r="L9" s="3">
        <f t="shared" si="4"/>
        <v>0.6052631578947368</v>
      </c>
      <c r="M9" s="3">
        <f t="shared" si="5"/>
        <v>2.034579234449175</v>
      </c>
      <c r="N9" s="45">
        <v>20</v>
      </c>
      <c r="O9" s="89">
        <f t="shared" si="6"/>
        <v>20.30601558632017</v>
      </c>
      <c r="P9" s="45">
        <v>3</v>
      </c>
      <c r="Q9" s="3">
        <f t="shared" si="7"/>
        <v>23.30601558632017</v>
      </c>
      <c r="R9" s="20">
        <f t="shared" si="8"/>
        <v>0.046612031172640345</v>
      </c>
      <c r="S9" s="40" t="s">
        <v>47</v>
      </c>
    </row>
    <row r="10" spans="1:19" ht="12.75">
      <c r="A10" s="6">
        <v>3</v>
      </c>
      <c r="B10" s="6">
        <v>2.5</v>
      </c>
      <c r="C10" s="6">
        <v>1</v>
      </c>
      <c r="D10" s="6">
        <v>5</v>
      </c>
      <c r="E10" s="1">
        <f t="shared" si="0"/>
        <v>25.5</v>
      </c>
      <c r="F10" s="6">
        <v>5</v>
      </c>
      <c r="G10" s="3">
        <f t="shared" si="1"/>
        <v>79.6875</v>
      </c>
      <c r="H10" s="6">
        <v>450</v>
      </c>
      <c r="I10" s="3">
        <f t="shared" si="2"/>
        <v>391.304347826087</v>
      </c>
      <c r="J10" s="45">
        <v>75</v>
      </c>
      <c r="K10" s="3">
        <f t="shared" si="3"/>
        <v>50</v>
      </c>
      <c r="L10" s="3">
        <f t="shared" si="4"/>
        <v>0.6571428571428571</v>
      </c>
      <c r="M10" s="3">
        <f t="shared" si="5"/>
        <v>1.9741167132302313</v>
      </c>
      <c r="N10" s="45">
        <v>20</v>
      </c>
      <c r="O10" s="55">
        <f t="shared" si="6"/>
        <v>17.622516521404933</v>
      </c>
      <c r="P10" s="45">
        <v>3</v>
      </c>
      <c r="Q10" s="55">
        <f t="shared" si="7"/>
        <v>20.622516521404933</v>
      </c>
      <c r="R10" s="20">
        <f t="shared" si="8"/>
        <v>0.04124503304280987</v>
      </c>
      <c r="S10" s="40" t="s">
        <v>48</v>
      </c>
    </row>
    <row r="11" spans="1:19" ht="12.75">
      <c r="A11" s="6">
        <v>3</v>
      </c>
      <c r="B11" s="6">
        <v>2.5</v>
      </c>
      <c r="C11" s="6">
        <v>1</v>
      </c>
      <c r="D11" s="6">
        <v>5</v>
      </c>
      <c r="E11" s="1">
        <f t="shared" si="0"/>
        <v>25.5</v>
      </c>
      <c r="F11" s="6">
        <v>5</v>
      </c>
      <c r="G11" s="3">
        <f t="shared" si="1"/>
        <v>79.6875</v>
      </c>
      <c r="H11" s="6">
        <v>450</v>
      </c>
      <c r="I11" s="3">
        <f t="shared" si="2"/>
        <v>391.304347826087</v>
      </c>
      <c r="J11" s="45">
        <v>105</v>
      </c>
      <c r="K11" s="3">
        <f t="shared" si="3"/>
        <v>70</v>
      </c>
      <c r="L11" s="3">
        <f t="shared" si="4"/>
        <v>0.7285067873303168</v>
      </c>
      <c r="M11" s="3">
        <f t="shared" si="5"/>
        <v>1.9041585287355238</v>
      </c>
      <c r="N11" s="45">
        <v>20</v>
      </c>
      <c r="O11" s="55">
        <f t="shared" si="6"/>
        <v>14.365944540262321</v>
      </c>
      <c r="P11" s="45">
        <v>3</v>
      </c>
      <c r="Q11" s="55">
        <f t="shared" si="7"/>
        <v>17.36594454026232</v>
      </c>
      <c r="R11" s="20">
        <f t="shared" si="8"/>
        <v>0.03473188908052464</v>
      </c>
      <c r="S11" s="40" t="s">
        <v>49</v>
      </c>
    </row>
    <row r="12" spans="1:19" ht="12.75">
      <c r="A12" s="6">
        <v>3</v>
      </c>
      <c r="B12" s="6">
        <v>2.5</v>
      </c>
      <c r="C12" s="6">
        <v>1</v>
      </c>
      <c r="D12" s="6">
        <v>5</v>
      </c>
      <c r="E12" s="1">
        <f t="shared" si="0"/>
        <v>25.5</v>
      </c>
      <c r="F12" s="6">
        <v>5</v>
      </c>
      <c r="G12" s="3">
        <f t="shared" si="1"/>
        <v>79.6875</v>
      </c>
      <c r="H12" s="6">
        <v>450</v>
      </c>
      <c r="I12" s="3">
        <f t="shared" si="2"/>
        <v>391.304347826087</v>
      </c>
      <c r="J12" s="45">
        <v>115</v>
      </c>
      <c r="K12" s="3">
        <f t="shared" si="3"/>
        <v>76.66666666666667</v>
      </c>
      <c r="L12" s="3">
        <f t="shared" si="4"/>
        <v>0.7461212976022567</v>
      </c>
      <c r="M12" s="3">
        <f t="shared" si="5"/>
        <v>1.8888855178559276</v>
      </c>
      <c r="N12" s="45">
        <v>20</v>
      </c>
      <c r="O12" s="55">
        <f t="shared" si="6"/>
        <v>13.617031730021226</v>
      </c>
      <c r="P12" s="45">
        <v>3</v>
      </c>
      <c r="Q12" s="55">
        <f t="shared" si="7"/>
        <v>16.617031730021225</v>
      </c>
      <c r="R12" s="20">
        <f t="shared" si="8"/>
        <v>0.03323406346004245</v>
      </c>
      <c r="S12" s="42"/>
    </row>
    <row r="13" spans="1:19" ht="12.75">
      <c r="A13" s="38"/>
      <c r="B13" s="38"/>
      <c r="C13" s="38"/>
      <c r="D13" s="38"/>
      <c r="E13" s="38"/>
      <c r="F13" s="38"/>
      <c r="G13" s="43"/>
      <c r="H13" s="38"/>
      <c r="I13" s="43"/>
      <c r="J13" s="50"/>
      <c r="K13" s="43"/>
      <c r="L13" s="43"/>
      <c r="M13" s="43"/>
      <c r="N13" s="50"/>
      <c r="O13" s="43"/>
      <c r="P13" s="50"/>
      <c r="Q13" s="43"/>
      <c r="R13" s="43"/>
      <c r="S13" s="38"/>
    </row>
    <row r="14" spans="1:19" ht="12.75">
      <c r="A14" s="6">
        <v>5</v>
      </c>
      <c r="B14" s="6">
        <v>2.5</v>
      </c>
      <c r="C14" s="6">
        <v>3</v>
      </c>
      <c r="D14" s="9">
        <v>0.5</v>
      </c>
      <c r="E14" s="1">
        <f>(B14+C14+D14)*A14</f>
        <v>30</v>
      </c>
      <c r="F14" s="6">
        <v>8</v>
      </c>
      <c r="G14" s="3">
        <f>E14*F14^2/8</f>
        <v>240</v>
      </c>
      <c r="H14" s="6">
        <v>450</v>
      </c>
      <c r="I14" s="3">
        <f>H14/1.15</f>
        <v>391.304347826087</v>
      </c>
      <c r="J14" s="45">
        <v>40</v>
      </c>
      <c r="K14" s="3">
        <f>J14/1.5</f>
        <v>26.666666666666668</v>
      </c>
      <c r="L14" s="3">
        <f>K14/(K14+I14/15)</f>
        <v>0.5054945054945055</v>
      </c>
      <c r="M14" s="3">
        <f>(2/(L14*(1-L14/3)))^0.5</f>
        <v>2.1813490902805723</v>
      </c>
      <c r="N14" s="45">
        <v>30</v>
      </c>
      <c r="O14" s="3">
        <f>M14*(G14*1000/(K14*N14))^0.5</f>
        <v>37.782074534101014</v>
      </c>
      <c r="P14" s="45">
        <v>3</v>
      </c>
      <c r="Q14" s="3">
        <f>O14+P14</f>
        <v>40.782074534101014</v>
      </c>
      <c r="R14" s="20">
        <f>Q14/(F14*100)</f>
        <v>0.05097759316762627</v>
      </c>
      <c r="S14" s="39" t="s">
        <v>50</v>
      </c>
    </row>
    <row r="15" spans="1:19" ht="12.75">
      <c r="A15" s="6">
        <v>5</v>
      </c>
      <c r="B15" s="6">
        <v>2.5</v>
      </c>
      <c r="C15" s="6">
        <v>3</v>
      </c>
      <c r="D15" s="6">
        <v>1</v>
      </c>
      <c r="E15" s="1">
        <f aca="true" t="shared" si="9" ref="E15:E20">(B15+C15+D15)*A15</f>
        <v>32.5</v>
      </c>
      <c r="F15" s="6">
        <v>8</v>
      </c>
      <c r="G15" s="3">
        <f aca="true" t="shared" si="10" ref="G15:G20">E15*F15^2/8</f>
        <v>260</v>
      </c>
      <c r="H15" s="6">
        <v>450</v>
      </c>
      <c r="I15" s="3">
        <f aca="true" t="shared" si="11" ref="I15:I20">H15/1.15</f>
        <v>391.304347826087</v>
      </c>
      <c r="J15" s="45">
        <v>40</v>
      </c>
      <c r="K15" s="3">
        <f aca="true" t="shared" si="12" ref="K15:K20">J15/1.5</f>
        <v>26.666666666666668</v>
      </c>
      <c r="L15" s="3">
        <f aca="true" t="shared" si="13" ref="L15:L20">K15/(K15+I15/15)</f>
        <v>0.5054945054945055</v>
      </c>
      <c r="M15" s="3">
        <f aca="true" t="shared" si="14" ref="M15:M20">(2/(L15*(1-L15/3)))^0.5</f>
        <v>2.1813490902805723</v>
      </c>
      <c r="N15" s="45">
        <v>30</v>
      </c>
      <c r="O15" s="3">
        <f aca="true" t="shared" si="15" ref="O15:O20">M15*(G15*1000/(K15*N15))^0.5</f>
        <v>39.32482997346665</v>
      </c>
      <c r="P15" s="45">
        <v>3</v>
      </c>
      <c r="Q15" s="3">
        <f aca="true" t="shared" si="16" ref="Q15:Q20">O15+P15</f>
        <v>42.32482997346665</v>
      </c>
      <c r="R15" s="20">
        <f aca="true" t="shared" si="17" ref="R15:R20">Q15/(F15*100)</f>
        <v>0.05290603746683331</v>
      </c>
      <c r="S15" s="40" t="s">
        <v>51</v>
      </c>
    </row>
    <row r="16" spans="1:19" ht="12.75">
      <c r="A16" s="6">
        <v>5</v>
      </c>
      <c r="B16" s="6">
        <v>2.5</v>
      </c>
      <c r="C16" s="6">
        <v>3</v>
      </c>
      <c r="D16" s="6">
        <v>2</v>
      </c>
      <c r="E16" s="1">
        <f t="shared" si="9"/>
        <v>37.5</v>
      </c>
      <c r="F16" s="6">
        <v>8</v>
      </c>
      <c r="G16" s="3">
        <f t="shared" si="10"/>
        <v>300</v>
      </c>
      <c r="H16" s="6">
        <v>450</v>
      </c>
      <c r="I16" s="3">
        <f t="shared" si="11"/>
        <v>391.304347826087</v>
      </c>
      <c r="J16" s="45">
        <v>40</v>
      </c>
      <c r="K16" s="3">
        <f t="shared" si="12"/>
        <v>26.666666666666668</v>
      </c>
      <c r="L16" s="3">
        <f t="shared" si="13"/>
        <v>0.5054945054945055</v>
      </c>
      <c r="M16" s="3">
        <f t="shared" si="14"/>
        <v>2.1813490902805723</v>
      </c>
      <c r="N16" s="45">
        <v>30</v>
      </c>
      <c r="O16" s="3">
        <f t="shared" si="15"/>
        <v>42.24164349460678</v>
      </c>
      <c r="P16" s="45">
        <v>3</v>
      </c>
      <c r="Q16" s="3">
        <f t="shared" si="16"/>
        <v>45.24164349460678</v>
      </c>
      <c r="R16" s="20">
        <f t="shared" si="17"/>
        <v>0.05655205436825847</v>
      </c>
      <c r="S16" s="40" t="s">
        <v>52</v>
      </c>
    </row>
    <row r="17" spans="1:19" ht="12.75">
      <c r="A17" s="6">
        <v>5</v>
      </c>
      <c r="B17" s="6">
        <v>2.5</v>
      </c>
      <c r="C17" s="6">
        <v>3</v>
      </c>
      <c r="D17" s="6">
        <v>2.5</v>
      </c>
      <c r="E17" s="1">
        <f t="shared" si="9"/>
        <v>40</v>
      </c>
      <c r="F17" s="6">
        <v>8</v>
      </c>
      <c r="G17" s="3">
        <f t="shared" si="10"/>
        <v>320</v>
      </c>
      <c r="H17" s="6">
        <v>450</v>
      </c>
      <c r="I17" s="3">
        <f t="shared" si="11"/>
        <v>391.304347826087</v>
      </c>
      <c r="J17" s="45">
        <v>40</v>
      </c>
      <c r="K17" s="3">
        <f t="shared" si="12"/>
        <v>26.666666666666668</v>
      </c>
      <c r="L17" s="3">
        <f t="shared" si="13"/>
        <v>0.5054945054945055</v>
      </c>
      <c r="M17" s="3">
        <f t="shared" si="14"/>
        <v>2.1813490902805723</v>
      </c>
      <c r="N17" s="45">
        <v>30</v>
      </c>
      <c r="O17" s="3">
        <f t="shared" si="15"/>
        <v>43.62698180561145</v>
      </c>
      <c r="P17" s="45">
        <v>3</v>
      </c>
      <c r="Q17" s="3">
        <f t="shared" si="16"/>
        <v>46.62698180561145</v>
      </c>
      <c r="R17" s="20">
        <f t="shared" si="17"/>
        <v>0.05828372725701431</v>
      </c>
      <c r="S17" s="40" t="s">
        <v>47</v>
      </c>
    </row>
    <row r="18" spans="1:19" ht="12.75">
      <c r="A18" s="6">
        <v>5</v>
      </c>
      <c r="B18" s="6">
        <v>2.5</v>
      </c>
      <c r="C18" s="6">
        <v>3</v>
      </c>
      <c r="D18" s="6">
        <v>3</v>
      </c>
      <c r="E18" s="1">
        <f t="shared" si="9"/>
        <v>42.5</v>
      </c>
      <c r="F18" s="6">
        <v>8</v>
      </c>
      <c r="G18" s="3">
        <f t="shared" si="10"/>
        <v>340</v>
      </c>
      <c r="H18" s="6">
        <v>450</v>
      </c>
      <c r="I18" s="3">
        <f t="shared" si="11"/>
        <v>391.304347826087</v>
      </c>
      <c r="J18" s="45">
        <v>40</v>
      </c>
      <c r="K18" s="3">
        <f t="shared" si="12"/>
        <v>26.666666666666668</v>
      </c>
      <c r="L18" s="3">
        <f t="shared" si="13"/>
        <v>0.5054945054945055</v>
      </c>
      <c r="M18" s="3">
        <f t="shared" si="14"/>
        <v>2.1813490902805723</v>
      </c>
      <c r="N18" s="45">
        <v>30</v>
      </c>
      <c r="O18" s="3">
        <f t="shared" si="15"/>
        <v>44.96966352785897</v>
      </c>
      <c r="P18" s="45">
        <v>3</v>
      </c>
      <c r="Q18" s="3">
        <f t="shared" si="16"/>
        <v>47.96966352785897</v>
      </c>
      <c r="R18" s="20">
        <f t="shared" si="17"/>
        <v>0.05996207940982371</v>
      </c>
      <c r="S18" s="40" t="s">
        <v>48</v>
      </c>
    </row>
    <row r="19" spans="1:19" ht="12.75">
      <c r="A19" s="6">
        <v>5</v>
      </c>
      <c r="B19" s="6">
        <v>2.5</v>
      </c>
      <c r="C19" s="6">
        <v>3</v>
      </c>
      <c r="D19" s="6">
        <v>4</v>
      </c>
      <c r="E19" s="1">
        <f t="shared" si="9"/>
        <v>47.5</v>
      </c>
      <c r="F19" s="6">
        <v>8</v>
      </c>
      <c r="G19" s="3">
        <f t="shared" si="10"/>
        <v>380</v>
      </c>
      <c r="H19" s="6">
        <v>450</v>
      </c>
      <c r="I19" s="3">
        <f t="shared" si="11"/>
        <v>391.304347826087</v>
      </c>
      <c r="J19" s="45">
        <v>40</v>
      </c>
      <c r="K19" s="3">
        <f t="shared" si="12"/>
        <v>26.666666666666668</v>
      </c>
      <c r="L19" s="3">
        <f t="shared" si="13"/>
        <v>0.5054945054945055</v>
      </c>
      <c r="M19" s="3">
        <f t="shared" si="14"/>
        <v>2.1813490902805723</v>
      </c>
      <c r="N19" s="45">
        <v>30</v>
      </c>
      <c r="O19" s="3">
        <f t="shared" si="15"/>
        <v>47.54140122558698</v>
      </c>
      <c r="P19" s="45">
        <v>3</v>
      </c>
      <c r="Q19" s="3">
        <f t="shared" si="16"/>
        <v>50.54140122558698</v>
      </c>
      <c r="R19" s="20">
        <f t="shared" si="17"/>
        <v>0.06317675153198372</v>
      </c>
      <c r="S19" s="40" t="s">
        <v>49</v>
      </c>
    </row>
    <row r="20" spans="1:19" ht="12.75">
      <c r="A20" s="6">
        <v>5</v>
      </c>
      <c r="B20" s="6">
        <v>2.5</v>
      </c>
      <c r="C20" s="6">
        <v>3</v>
      </c>
      <c r="D20" s="6">
        <v>5</v>
      </c>
      <c r="E20" s="1">
        <f t="shared" si="9"/>
        <v>52.5</v>
      </c>
      <c r="F20" s="6">
        <v>8</v>
      </c>
      <c r="G20" s="3">
        <f t="shared" si="10"/>
        <v>420</v>
      </c>
      <c r="H20" s="6">
        <v>450</v>
      </c>
      <c r="I20" s="3">
        <f t="shared" si="11"/>
        <v>391.304347826087</v>
      </c>
      <c r="J20" s="45">
        <v>40</v>
      </c>
      <c r="K20" s="3">
        <f t="shared" si="12"/>
        <v>26.666666666666668</v>
      </c>
      <c r="L20" s="3">
        <f t="shared" si="13"/>
        <v>0.5054945054945055</v>
      </c>
      <c r="M20" s="3">
        <f t="shared" si="14"/>
        <v>2.1813490902805723</v>
      </c>
      <c r="N20" s="45">
        <v>30</v>
      </c>
      <c r="O20" s="3">
        <f t="shared" si="15"/>
        <v>49.980986616668915</v>
      </c>
      <c r="P20" s="45">
        <v>3</v>
      </c>
      <c r="Q20" s="3">
        <f t="shared" si="16"/>
        <v>52.980986616668915</v>
      </c>
      <c r="R20" s="20">
        <f t="shared" si="17"/>
        <v>0.06622623327083614</v>
      </c>
      <c r="S20" s="42"/>
    </row>
    <row r="21" spans="1:19" ht="12.75">
      <c r="A21" s="38"/>
      <c r="B21" s="38"/>
      <c r="C21" s="38"/>
      <c r="D21" s="38"/>
      <c r="E21" s="38"/>
      <c r="F21" s="38"/>
      <c r="G21" s="43"/>
      <c r="H21" s="38"/>
      <c r="I21" s="43"/>
      <c r="J21" s="50"/>
      <c r="K21" s="43"/>
      <c r="L21" s="43"/>
      <c r="M21" s="43"/>
      <c r="N21" s="50"/>
      <c r="O21" s="43"/>
      <c r="P21" s="50"/>
      <c r="Q21" s="43"/>
      <c r="R21" s="43"/>
      <c r="S21" s="38"/>
    </row>
    <row r="22" spans="1:19" ht="12.75">
      <c r="A22" s="6">
        <v>2</v>
      </c>
      <c r="B22" s="6">
        <v>2.5</v>
      </c>
      <c r="C22" s="6">
        <v>3</v>
      </c>
      <c r="D22" s="9">
        <v>5</v>
      </c>
      <c r="E22" s="1">
        <f>(B22+C22+D22)*A22</f>
        <v>21</v>
      </c>
      <c r="F22" s="6">
        <v>3</v>
      </c>
      <c r="G22" s="3">
        <f>E22*F22^2/8</f>
        <v>23.625</v>
      </c>
      <c r="H22" s="6">
        <v>450</v>
      </c>
      <c r="I22" s="3">
        <f>H22/1.15</f>
        <v>391.304347826087</v>
      </c>
      <c r="J22" s="45">
        <v>25</v>
      </c>
      <c r="K22" s="3">
        <f>J22/1.5</f>
        <v>16.666666666666668</v>
      </c>
      <c r="L22" s="3">
        <f>K22/(K22+I22/15)</f>
        <v>0.3898305084745763</v>
      </c>
      <c r="M22" s="3">
        <f>(2/(L22*(1-L22/3)))^0.5</f>
        <v>2.428305695097399</v>
      </c>
      <c r="N22" s="45">
        <v>20</v>
      </c>
      <c r="O22" s="3">
        <f>M22*(G22*1000/(K22*N22))^0.5</f>
        <v>20.44324786816443</v>
      </c>
      <c r="P22" s="45">
        <v>3</v>
      </c>
      <c r="Q22" s="3">
        <f>O22+P22</f>
        <v>23.44324786816443</v>
      </c>
      <c r="R22" s="20">
        <f>Q22/(F22*100)</f>
        <v>0.0781441595605481</v>
      </c>
      <c r="S22" s="39" t="s">
        <v>53</v>
      </c>
    </row>
    <row r="23" spans="1:19" ht="12.75">
      <c r="A23" s="6">
        <v>3</v>
      </c>
      <c r="B23" s="6">
        <v>2.5</v>
      </c>
      <c r="C23" s="6">
        <v>3</v>
      </c>
      <c r="D23" s="6">
        <v>5</v>
      </c>
      <c r="E23" s="1">
        <f aca="true" t="shared" si="18" ref="E23:E28">(B23+C23+D23)*A23</f>
        <v>31.5</v>
      </c>
      <c r="F23" s="6">
        <v>4</v>
      </c>
      <c r="G23" s="3">
        <f aca="true" t="shared" si="19" ref="G23:G28">E23*F23^2/8</f>
        <v>63</v>
      </c>
      <c r="H23" s="6">
        <v>450</v>
      </c>
      <c r="I23" s="3">
        <f aca="true" t="shared" si="20" ref="I23:I28">H23/1.15</f>
        <v>391.304347826087</v>
      </c>
      <c r="J23" s="45">
        <v>25</v>
      </c>
      <c r="K23" s="3">
        <f aca="true" t="shared" si="21" ref="K23:K28">J23/1.5</f>
        <v>16.666666666666668</v>
      </c>
      <c r="L23" s="3">
        <f aca="true" t="shared" si="22" ref="L23:L28">K23/(K23+I23/15)</f>
        <v>0.3898305084745763</v>
      </c>
      <c r="M23" s="3">
        <f aca="true" t="shared" si="23" ref="M23:M28">(2/(L23*(1-L23/3)))^0.5</f>
        <v>2.428305695097399</v>
      </c>
      <c r="N23" s="45">
        <v>20</v>
      </c>
      <c r="O23" s="3">
        <f aca="true" t="shared" si="24" ref="O23:O28">M23*(G23*1000/(K23*N23))^0.5</f>
        <v>33.38368397482856</v>
      </c>
      <c r="P23" s="45">
        <v>3</v>
      </c>
      <c r="Q23" s="3">
        <f aca="true" t="shared" si="25" ref="Q23:Q28">O23+P23</f>
        <v>36.38368397482856</v>
      </c>
      <c r="R23" s="20">
        <f aca="true" t="shared" si="26" ref="R23:R28">Q23/(F23*100)</f>
        <v>0.09095920993707139</v>
      </c>
      <c r="S23" s="40" t="s">
        <v>54</v>
      </c>
    </row>
    <row r="24" spans="1:19" ht="12.75">
      <c r="A24" s="6">
        <v>3</v>
      </c>
      <c r="B24" s="6">
        <v>2.5</v>
      </c>
      <c r="C24" s="6">
        <v>3</v>
      </c>
      <c r="D24" s="6">
        <v>5</v>
      </c>
      <c r="E24" s="1">
        <f t="shared" si="18"/>
        <v>31.5</v>
      </c>
      <c r="F24" s="6">
        <v>5</v>
      </c>
      <c r="G24" s="3">
        <f t="shared" si="19"/>
        <v>98.4375</v>
      </c>
      <c r="H24" s="6">
        <v>450</v>
      </c>
      <c r="I24" s="3">
        <f t="shared" si="20"/>
        <v>391.304347826087</v>
      </c>
      <c r="J24" s="45">
        <v>25</v>
      </c>
      <c r="K24" s="3">
        <f t="shared" si="21"/>
        <v>16.666666666666668</v>
      </c>
      <c r="L24" s="3">
        <f t="shared" si="22"/>
        <v>0.3898305084745763</v>
      </c>
      <c r="M24" s="3">
        <f t="shared" si="23"/>
        <v>2.428305695097399</v>
      </c>
      <c r="N24" s="45">
        <v>20</v>
      </c>
      <c r="O24" s="3">
        <f t="shared" si="24"/>
        <v>41.729604968535696</v>
      </c>
      <c r="P24" s="45">
        <v>3</v>
      </c>
      <c r="Q24" s="3">
        <f t="shared" si="25"/>
        <v>44.729604968535696</v>
      </c>
      <c r="R24" s="20">
        <f t="shared" si="26"/>
        <v>0.08945920993707139</v>
      </c>
      <c r="S24" s="40" t="s">
        <v>46</v>
      </c>
    </row>
    <row r="25" spans="1:19" ht="12.75">
      <c r="A25" s="6">
        <v>4</v>
      </c>
      <c r="B25" s="6">
        <v>2.5</v>
      </c>
      <c r="C25" s="6">
        <v>3</v>
      </c>
      <c r="D25" s="6">
        <v>5</v>
      </c>
      <c r="E25" s="1">
        <f t="shared" si="18"/>
        <v>42</v>
      </c>
      <c r="F25" s="6">
        <v>6</v>
      </c>
      <c r="G25" s="3">
        <f t="shared" si="19"/>
        <v>189</v>
      </c>
      <c r="H25" s="6">
        <v>450</v>
      </c>
      <c r="I25" s="3">
        <f t="shared" si="20"/>
        <v>391.304347826087</v>
      </c>
      <c r="J25" s="45">
        <v>25</v>
      </c>
      <c r="K25" s="3">
        <f t="shared" si="21"/>
        <v>16.666666666666668</v>
      </c>
      <c r="L25" s="3">
        <f t="shared" si="22"/>
        <v>0.3898305084745763</v>
      </c>
      <c r="M25" s="3">
        <f t="shared" si="23"/>
        <v>2.428305695097399</v>
      </c>
      <c r="N25" s="45">
        <v>20</v>
      </c>
      <c r="O25" s="3">
        <f t="shared" si="24"/>
        <v>57.82223678822599</v>
      </c>
      <c r="P25" s="45">
        <v>3</v>
      </c>
      <c r="Q25" s="3">
        <f t="shared" si="25"/>
        <v>60.82223678822599</v>
      </c>
      <c r="R25" s="20">
        <f t="shared" si="26"/>
        <v>0.10137039464704332</v>
      </c>
      <c r="S25" s="40" t="s">
        <v>47</v>
      </c>
    </row>
    <row r="26" spans="1:19" ht="12.75">
      <c r="A26" s="6">
        <v>5</v>
      </c>
      <c r="B26" s="6">
        <v>2.5</v>
      </c>
      <c r="C26" s="6">
        <v>3</v>
      </c>
      <c r="D26" s="6">
        <v>5</v>
      </c>
      <c r="E26" s="1">
        <f t="shared" si="18"/>
        <v>52.5</v>
      </c>
      <c r="F26" s="6">
        <v>7</v>
      </c>
      <c r="G26" s="3">
        <f t="shared" si="19"/>
        <v>321.5625</v>
      </c>
      <c r="H26" s="6">
        <v>450</v>
      </c>
      <c r="I26" s="3">
        <f t="shared" si="20"/>
        <v>391.304347826087</v>
      </c>
      <c r="J26" s="45">
        <v>25</v>
      </c>
      <c r="K26" s="3">
        <f t="shared" si="21"/>
        <v>16.666666666666668</v>
      </c>
      <c r="L26" s="3">
        <f t="shared" si="22"/>
        <v>0.3898305084745763</v>
      </c>
      <c r="M26" s="3">
        <f t="shared" si="23"/>
        <v>2.428305695097399</v>
      </c>
      <c r="N26" s="45">
        <v>20</v>
      </c>
      <c r="O26" s="3">
        <f t="shared" si="24"/>
        <v>75.42176370724475</v>
      </c>
      <c r="P26" s="45">
        <v>3</v>
      </c>
      <c r="Q26" s="3">
        <f t="shared" si="25"/>
        <v>78.42176370724475</v>
      </c>
      <c r="R26" s="20">
        <f t="shared" si="26"/>
        <v>0.11203109101034964</v>
      </c>
      <c r="S26" s="40" t="s">
        <v>55</v>
      </c>
    </row>
    <row r="27" spans="1:19" ht="12.75">
      <c r="A27" s="6">
        <v>5</v>
      </c>
      <c r="B27" s="6">
        <v>2.5</v>
      </c>
      <c r="C27" s="6">
        <v>3</v>
      </c>
      <c r="D27" s="6">
        <v>5</v>
      </c>
      <c r="E27" s="1">
        <f t="shared" si="18"/>
        <v>52.5</v>
      </c>
      <c r="F27" s="6">
        <v>8</v>
      </c>
      <c r="G27" s="3">
        <f t="shared" si="19"/>
        <v>420</v>
      </c>
      <c r="H27" s="6">
        <v>450</v>
      </c>
      <c r="I27" s="3">
        <f t="shared" si="20"/>
        <v>391.304347826087</v>
      </c>
      <c r="J27" s="45">
        <v>25</v>
      </c>
      <c r="K27" s="3">
        <f t="shared" si="21"/>
        <v>16.666666666666668</v>
      </c>
      <c r="L27" s="3">
        <f t="shared" si="22"/>
        <v>0.3898305084745763</v>
      </c>
      <c r="M27" s="3">
        <f t="shared" si="23"/>
        <v>2.428305695097399</v>
      </c>
      <c r="N27" s="45">
        <v>20</v>
      </c>
      <c r="O27" s="3">
        <f t="shared" si="24"/>
        <v>86.19630137970829</v>
      </c>
      <c r="P27" s="45">
        <v>3</v>
      </c>
      <c r="Q27" s="3">
        <f t="shared" si="25"/>
        <v>89.19630137970829</v>
      </c>
      <c r="R27" s="20">
        <f t="shared" si="26"/>
        <v>0.11149537672463536</v>
      </c>
      <c r="S27" s="40"/>
    </row>
    <row r="28" spans="1:19" ht="12.75">
      <c r="A28" s="6">
        <v>8</v>
      </c>
      <c r="B28" s="6">
        <v>2.5</v>
      </c>
      <c r="C28" s="6">
        <v>3</v>
      </c>
      <c r="D28" s="6">
        <v>5</v>
      </c>
      <c r="E28" s="1">
        <f t="shared" si="18"/>
        <v>84</v>
      </c>
      <c r="F28" s="6">
        <v>10</v>
      </c>
      <c r="G28" s="3">
        <f t="shared" si="19"/>
        <v>1050</v>
      </c>
      <c r="H28" s="6">
        <v>450</v>
      </c>
      <c r="I28" s="3">
        <f t="shared" si="20"/>
        <v>391.304347826087</v>
      </c>
      <c r="J28" s="45">
        <v>25</v>
      </c>
      <c r="K28" s="3">
        <f t="shared" si="21"/>
        <v>16.666666666666668</v>
      </c>
      <c r="L28" s="3">
        <f t="shared" si="22"/>
        <v>0.3898305084745763</v>
      </c>
      <c r="M28" s="3">
        <f t="shared" si="23"/>
        <v>2.428305695097399</v>
      </c>
      <c r="N28" s="45">
        <v>20</v>
      </c>
      <c r="O28" s="3">
        <f t="shared" si="24"/>
        <v>136.2883191210962</v>
      </c>
      <c r="P28" s="45">
        <v>3</v>
      </c>
      <c r="Q28" s="3">
        <f t="shared" si="25"/>
        <v>139.2883191210962</v>
      </c>
      <c r="R28" s="20">
        <f t="shared" si="26"/>
        <v>0.1392883191210962</v>
      </c>
      <c r="S28" s="42"/>
    </row>
    <row r="29" spans="1:19" ht="12.75">
      <c r="A29" s="38"/>
      <c r="B29" s="38"/>
      <c r="C29" s="38"/>
      <c r="D29" s="38"/>
      <c r="E29" s="38"/>
      <c r="F29" s="38"/>
      <c r="G29" s="43"/>
      <c r="H29" s="38"/>
      <c r="I29" s="43"/>
      <c r="J29" s="50"/>
      <c r="K29" s="43"/>
      <c r="L29" s="43"/>
      <c r="M29" s="43"/>
      <c r="N29" s="50"/>
      <c r="O29" s="43"/>
      <c r="P29" s="50"/>
      <c r="Q29" s="43"/>
      <c r="R29" s="43"/>
      <c r="S29" s="38"/>
    </row>
    <row r="30" spans="1:19" ht="12.75">
      <c r="A30" s="6">
        <v>3</v>
      </c>
      <c r="B30" s="6">
        <v>2.5</v>
      </c>
      <c r="C30" s="6">
        <v>1</v>
      </c>
      <c r="D30" s="9">
        <v>3</v>
      </c>
      <c r="E30" s="1">
        <f>(B30+C30+D30)*A30</f>
        <v>19.5</v>
      </c>
      <c r="F30" s="6">
        <v>4</v>
      </c>
      <c r="G30" s="3">
        <f>E30*F30^2/8</f>
        <v>39</v>
      </c>
      <c r="H30" s="6">
        <v>450</v>
      </c>
      <c r="I30" s="3">
        <f>H30/1.15</f>
        <v>391.304347826087</v>
      </c>
      <c r="J30" s="45">
        <v>20</v>
      </c>
      <c r="K30" s="3">
        <f>J30/1.5</f>
        <v>13.333333333333334</v>
      </c>
      <c r="L30" s="3">
        <f>K30/(K30+I30/15)</f>
        <v>0.338235294117647</v>
      </c>
      <c r="M30" s="3">
        <f>(2/(L30*(1-L30/3)))^0.5</f>
        <v>2.581554704772007</v>
      </c>
      <c r="N30" s="45">
        <v>30</v>
      </c>
      <c r="O30" s="55">
        <f>M30*(G30*1000/(K30*N30))^0.5</f>
        <v>25.490810258575976</v>
      </c>
      <c r="P30" s="45">
        <v>3</v>
      </c>
      <c r="Q30" s="55">
        <f>O30+P30</f>
        <v>28.490810258575976</v>
      </c>
      <c r="R30" s="20">
        <f>Q30/(F30*100)</f>
        <v>0.07122702564643994</v>
      </c>
      <c r="S30" s="39" t="s">
        <v>50</v>
      </c>
    </row>
    <row r="31" spans="1:19" ht="12.75">
      <c r="A31" s="6">
        <v>3</v>
      </c>
      <c r="B31" s="6">
        <v>2.5</v>
      </c>
      <c r="C31" s="6">
        <v>1</v>
      </c>
      <c r="D31" s="6">
        <v>3</v>
      </c>
      <c r="E31" s="1">
        <f aca="true" t="shared" si="27" ref="E31:E36">(B31+C31+D31)*A31</f>
        <v>19.5</v>
      </c>
      <c r="F31" s="6">
        <v>5</v>
      </c>
      <c r="G31" s="3">
        <f aca="true" t="shared" si="28" ref="G31:G36">E31*F31^2/8</f>
        <v>60.9375</v>
      </c>
      <c r="H31" s="6">
        <v>450</v>
      </c>
      <c r="I31" s="3">
        <f aca="true" t="shared" si="29" ref="I31:I36">H31/1.15</f>
        <v>391.304347826087</v>
      </c>
      <c r="J31" s="45">
        <v>20</v>
      </c>
      <c r="K31" s="3">
        <f aca="true" t="shared" si="30" ref="K31:K36">J31/1.5</f>
        <v>13.333333333333334</v>
      </c>
      <c r="L31" s="3">
        <f aca="true" t="shared" si="31" ref="L31:L36">K31/(K31+I31/15)</f>
        <v>0.338235294117647</v>
      </c>
      <c r="M31" s="3">
        <f aca="true" t="shared" si="32" ref="M31:M36">(2/(L31*(1-L31/3)))^0.5</f>
        <v>2.581554704772007</v>
      </c>
      <c r="N31" s="45">
        <v>30</v>
      </c>
      <c r="O31" s="3">
        <f aca="true" t="shared" si="33" ref="O31:O36">M31*(G31*1000/(K31*N31))^0.5</f>
        <v>31.86351282321997</v>
      </c>
      <c r="P31" s="45">
        <v>3</v>
      </c>
      <c r="Q31" s="3">
        <f aca="true" t="shared" si="34" ref="Q31:Q36">O31+P31</f>
        <v>34.86351282321997</v>
      </c>
      <c r="R31" s="20">
        <f aca="true" t="shared" si="35" ref="R31:R36">Q31/(F31*100)</f>
        <v>0.06972702564643994</v>
      </c>
      <c r="S31" s="40" t="s">
        <v>56</v>
      </c>
    </row>
    <row r="32" spans="1:19" ht="12.75">
      <c r="A32" s="6">
        <v>3</v>
      </c>
      <c r="B32" s="6">
        <v>2.5</v>
      </c>
      <c r="C32" s="6">
        <v>1</v>
      </c>
      <c r="D32" s="6">
        <v>3</v>
      </c>
      <c r="E32" s="1">
        <f t="shared" si="27"/>
        <v>19.5</v>
      </c>
      <c r="F32" s="6">
        <v>6</v>
      </c>
      <c r="G32" s="3">
        <f t="shared" si="28"/>
        <v>87.75</v>
      </c>
      <c r="H32" s="6">
        <v>450</v>
      </c>
      <c r="I32" s="3">
        <f t="shared" si="29"/>
        <v>391.304347826087</v>
      </c>
      <c r="J32" s="45">
        <v>20</v>
      </c>
      <c r="K32" s="3">
        <f t="shared" si="30"/>
        <v>13.333333333333334</v>
      </c>
      <c r="L32" s="3">
        <f t="shared" si="31"/>
        <v>0.338235294117647</v>
      </c>
      <c r="M32" s="3">
        <f t="shared" si="32"/>
        <v>2.581554704772007</v>
      </c>
      <c r="N32" s="45">
        <v>30</v>
      </c>
      <c r="O32" s="3">
        <f t="shared" si="33"/>
        <v>38.236215387863965</v>
      </c>
      <c r="P32" s="45">
        <v>3</v>
      </c>
      <c r="Q32" s="3">
        <f t="shared" si="34"/>
        <v>41.236215387863965</v>
      </c>
      <c r="R32" s="20">
        <f t="shared" si="35"/>
        <v>0.06872702564643994</v>
      </c>
      <c r="S32" s="40" t="s">
        <v>46</v>
      </c>
    </row>
    <row r="33" spans="1:19" ht="12.75">
      <c r="A33" s="6">
        <v>3</v>
      </c>
      <c r="B33" s="6">
        <v>2.5</v>
      </c>
      <c r="C33" s="6">
        <v>1</v>
      </c>
      <c r="D33" s="6">
        <v>3</v>
      </c>
      <c r="E33" s="1">
        <f t="shared" si="27"/>
        <v>19.5</v>
      </c>
      <c r="F33" s="6">
        <v>7</v>
      </c>
      <c r="G33" s="3">
        <f t="shared" si="28"/>
        <v>119.4375</v>
      </c>
      <c r="H33" s="6">
        <v>450</v>
      </c>
      <c r="I33" s="3">
        <f t="shared" si="29"/>
        <v>391.304347826087</v>
      </c>
      <c r="J33" s="45">
        <v>20</v>
      </c>
      <c r="K33" s="3">
        <f t="shared" si="30"/>
        <v>13.333333333333334</v>
      </c>
      <c r="L33" s="3">
        <f t="shared" si="31"/>
        <v>0.338235294117647</v>
      </c>
      <c r="M33" s="3">
        <f t="shared" si="32"/>
        <v>2.581554704772007</v>
      </c>
      <c r="N33" s="45">
        <v>30</v>
      </c>
      <c r="O33" s="3">
        <f t="shared" si="33"/>
        <v>44.60891795250796</v>
      </c>
      <c r="P33" s="45">
        <v>3</v>
      </c>
      <c r="Q33" s="3">
        <f t="shared" si="34"/>
        <v>47.60891795250796</v>
      </c>
      <c r="R33" s="20">
        <f t="shared" si="35"/>
        <v>0.06801273993215423</v>
      </c>
      <c r="S33" s="40" t="s">
        <v>47</v>
      </c>
    </row>
    <row r="34" spans="1:19" ht="12.75">
      <c r="A34" s="6">
        <v>3</v>
      </c>
      <c r="B34" s="6">
        <v>2.5</v>
      </c>
      <c r="C34" s="6">
        <v>1</v>
      </c>
      <c r="D34" s="6">
        <v>3</v>
      </c>
      <c r="E34" s="1">
        <f t="shared" si="27"/>
        <v>19.5</v>
      </c>
      <c r="F34" s="6">
        <v>8</v>
      </c>
      <c r="G34" s="3">
        <f t="shared" si="28"/>
        <v>156</v>
      </c>
      <c r="H34" s="6">
        <v>450</v>
      </c>
      <c r="I34" s="3">
        <f t="shared" si="29"/>
        <v>391.304347826087</v>
      </c>
      <c r="J34" s="45">
        <v>20</v>
      </c>
      <c r="K34" s="3">
        <f t="shared" si="30"/>
        <v>13.333333333333334</v>
      </c>
      <c r="L34" s="3">
        <f t="shared" si="31"/>
        <v>0.338235294117647</v>
      </c>
      <c r="M34" s="3">
        <f t="shared" si="32"/>
        <v>2.581554704772007</v>
      </c>
      <c r="N34" s="45">
        <v>30</v>
      </c>
      <c r="O34" s="3">
        <f t="shared" si="33"/>
        <v>50.98162051715195</v>
      </c>
      <c r="P34" s="45">
        <v>3</v>
      </c>
      <c r="Q34" s="3">
        <f t="shared" si="34"/>
        <v>53.98162051715195</v>
      </c>
      <c r="R34" s="20">
        <f t="shared" si="35"/>
        <v>0.06747702564643994</v>
      </c>
      <c r="S34" s="40" t="s">
        <v>57</v>
      </c>
    </row>
    <row r="35" spans="1:19" ht="12.75">
      <c r="A35" s="6">
        <v>3</v>
      </c>
      <c r="B35" s="6">
        <v>2.5</v>
      </c>
      <c r="C35" s="6">
        <v>1</v>
      </c>
      <c r="D35" s="6">
        <v>3</v>
      </c>
      <c r="E35" s="1">
        <f t="shared" si="27"/>
        <v>19.5</v>
      </c>
      <c r="F35" s="6">
        <v>9</v>
      </c>
      <c r="G35" s="3">
        <f t="shared" si="28"/>
        <v>197.4375</v>
      </c>
      <c r="H35" s="6">
        <v>450</v>
      </c>
      <c r="I35" s="3">
        <f t="shared" si="29"/>
        <v>391.304347826087</v>
      </c>
      <c r="J35" s="45">
        <v>20</v>
      </c>
      <c r="K35" s="3">
        <f t="shared" si="30"/>
        <v>13.333333333333334</v>
      </c>
      <c r="L35" s="3">
        <f t="shared" si="31"/>
        <v>0.338235294117647</v>
      </c>
      <c r="M35" s="3">
        <f t="shared" si="32"/>
        <v>2.581554704772007</v>
      </c>
      <c r="N35" s="45">
        <v>30</v>
      </c>
      <c r="O35" s="3">
        <f t="shared" si="33"/>
        <v>57.35432308179595</v>
      </c>
      <c r="P35" s="45">
        <v>3</v>
      </c>
      <c r="Q35" s="3">
        <f t="shared" si="34"/>
        <v>60.35432308179595</v>
      </c>
      <c r="R35" s="20">
        <f t="shared" si="35"/>
        <v>0.06706035897977328</v>
      </c>
      <c r="S35" s="40" t="s">
        <v>55</v>
      </c>
    </row>
    <row r="36" spans="1:19" ht="12.75">
      <c r="A36" s="6">
        <v>3</v>
      </c>
      <c r="B36" s="6">
        <v>2.5</v>
      </c>
      <c r="C36" s="6">
        <v>1</v>
      </c>
      <c r="D36" s="6">
        <v>3</v>
      </c>
      <c r="E36" s="1">
        <f t="shared" si="27"/>
        <v>19.5</v>
      </c>
      <c r="F36" s="6">
        <v>10</v>
      </c>
      <c r="G36" s="3">
        <f t="shared" si="28"/>
        <v>243.75</v>
      </c>
      <c r="H36" s="6">
        <v>450</v>
      </c>
      <c r="I36" s="3">
        <f t="shared" si="29"/>
        <v>391.304347826087</v>
      </c>
      <c r="J36" s="45">
        <v>20</v>
      </c>
      <c r="K36" s="3">
        <f t="shared" si="30"/>
        <v>13.333333333333334</v>
      </c>
      <c r="L36" s="3">
        <f t="shared" si="31"/>
        <v>0.338235294117647</v>
      </c>
      <c r="M36" s="3">
        <f t="shared" si="32"/>
        <v>2.581554704772007</v>
      </c>
      <c r="N36" s="45">
        <v>30</v>
      </c>
      <c r="O36" s="3">
        <f t="shared" si="33"/>
        <v>63.72702564643994</v>
      </c>
      <c r="P36" s="45">
        <v>3</v>
      </c>
      <c r="Q36" s="3">
        <f t="shared" si="34"/>
        <v>66.72702564643994</v>
      </c>
      <c r="R36" s="20">
        <f t="shared" si="35"/>
        <v>0.06672702564643994</v>
      </c>
      <c r="S36" s="42"/>
    </row>
    <row r="37" spans="7:18" ht="12.75">
      <c r="G37" s="5"/>
      <c r="I37" s="5"/>
      <c r="J37" s="51"/>
      <c r="K37" s="5"/>
      <c r="L37" s="44"/>
      <c r="M37" s="44"/>
      <c r="N37" s="52"/>
      <c r="O37" s="44"/>
      <c r="P37" s="53"/>
      <c r="Q37" s="44"/>
      <c r="R37" s="44"/>
    </row>
    <row r="38" spans="1:19" ht="12.75">
      <c r="A38" s="6">
        <v>3</v>
      </c>
      <c r="B38" s="6">
        <v>2.5</v>
      </c>
      <c r="C38" s="6">
        <v>2.5</v>
      </c>
      <c r="D38" s="9">
        <v>5</v>
      </c>
      <c r="E38" s="1">
        <f>(B38+C38+D38)*A38</f>
        <v>30</v>
      </c>
      <c r="F38" s="6">
        <v>10</v>
      </c>
      <c r="G38" s="3">
        <f>E38*F38^2/8</f>
        <v>375</v>
      </c>
      <c r="H38" s="6">
        <v>450</v>
      </c>
      <c r="I38" s="3">
        <f>H38/1.15</f>
        <v>391.304347826087</v>
      </c>
      <c r="J38" s="45">
        <v>60</v>
      </c>
      <c r="K38" s="3">
        <f>J38/1.5</f>
        <v>40</v>
      </c>
      <c r="L38" s="3">
        <f>K38/(K38+I38/15)</f>
        <v>0.6052631578947368</v>
      </c>
      <c r="M38" s="3">
        <f>(2/(L38*(1-L38/3)))^0.5</f>
        <v>2.034579234449175</v>
      </c>
      <c r="N38" s="45">
        <v>30</v>
      </c>
      <c r="O38" s="3">
        <f>M38*(G38*1000/(K38*N38))^0.5</f>
        <v>35.96661933850866</v>
      </c>
      <c r="P38" s="45">
        <v>3</v>
      </c>
      <c r="Q38" s="3">
        <f>O38+P38</f>
        <v>38.96661933850866</v>
      </c>
      <c r="R38" s="20">
        <f>Q38/(F38*100)</f>
        <v>0.03896661933850866</v>
      </c>
      <c r="S38" s="39" t="s">
        <v>58</v>
      </c>
    </row>
    <row r="39" spans="1:19" ht="12.75">
      <c r="A39" s="6">
        <v>4</v>
      </c>
      <c r="B39" s="6">
        <v>2.5</v>
      </c>
      <c r="C39" s="6">
        <v>2.5</v>
      </c>
      <c r="D39" s="6">
        <v>5</v>
      </c>
      <c r="E39" s="1">
        <f aca="true" t="shared" si="36" ref="E39:E44">(B39+C39+D39)*A39</f>
        <v>40</v>
      </c>
      <c r="F39" s="6">
        <v>10</v>
      </c>
      <c r="G39" s="3">
        <f aca="true" t="shared" si="37" ref="G39:G44">E39*F39^2/8</f>
        <v>500</v>
      </c>
      <c r="H39" s="6">
        <v>450</v>
      </c>
      <c r="I39" s="3">
        <f aca="true" t="shared" si="38" ref="I39:I44">H39/1.15</f>
        <v>391.304347826087</v>
      </c>
      <c r="J39" s="45">
        <v>60</v>
      </c>
      <c r="K39" s="3">
        <f aca="true" t="shared" si="39" ref="K39:K44">J39/1.5</f>
        <v>40</v>
      </c>
      <c r="L39" s="3">
        <f aca="true" t="shared" si="40" ref="L39:L44">K39/(K39+I39/15)</f>
        <v>0.6052631578947368</v>
      </c>
      <c r="M39" s="3">
        <f aca="true" t="shared" si="41" ref="M39:M44">(2/(L39*(1-L39/3)))^0.5</f>
        <v>2.034579234449175</v>
      </c>
      <c r="N39" s="45">
        <v>30</v>
      </c>
      <c r="O39" s="3">
        <f aca="true" t="shared" si="42" ref="O39:O44">M39*(G39*1000/(K39*N39))^0.5</f>
        <v>41.53067471385755</v>
      </c>
      <c r="P39" s="45">
        <v>3</v>
      </c>
      <c r="Q39" s="3">
        <f aca="true" t="shared" si="43" ref="Q39:Q44">O39+P39</f>
        <v>44.53067471385755</v>
      </c>
      <c r="R39" s="20">
        <f aca="true" t="shared" si="44" ref="R39:R44">Q39/(F39*100)</f>
        <v>0.04453067471385755</v>
      </c>
      <c r="S39" s="40" t="s">
        <v>59</v>
      </c>
    </row>
    <row r="40" spans="1:19" ht="12.75">
      <c r="A40" s="6">
        <v>5</v>
      </c>
      <c r="B40" s="6">
        <v>2.5</v>
      </c>
      <c r="C40" s="6">
        <v>2.5</v>
      </c>
      <c r="D40" s="6">
        <v>5</v>
      </c>
      <c r="E40" s="1">
        <f t="shared" si="36"/>
        <v>50</v>
      </c>
      <c r="F40" s="6">
        <v>10</v>
      </c>
      <c r="G40" s="3">
        <f t="shared" si="37"/>
        <v>625</v>
      </c>
      <c r="H40" s="6">
        <v>450</v>
      </c>
      <c r="I40" s="3">
        <f t="shared" si="38"/>
        <v>391.304347826087</v>
      </c>
      <c r="J40" s="45">
        <v>60</v>
      </c>
      <c r="K40" s="3">
        <f t="shared" si="39"/>
        <v>40</v>
      </c>
      <c r="L40" s="3">
        <f t="shared" si="40"/>
        <v>0.6052631578947368</v>
      </c>
      <c r="M40" s="3">
        <f t="shared" si="41"/>
        <v>2.034579234449175</v>
      </c>
      <c r="N40" s="45">
        <v>30</v>
      </c>
      <c r="O40" s="3">
        <f t="shared" si="42"/>
        <v>46.43270590580855</v>
      </c>
      <c r="P40" s="45">
        <v>3</v>
      </c>
      <c r="Q40" s="3">
        <f t="shared" si="43"/>
        <v>49.43270590580855</v>
      </c>
      <c r="R40" s="20">
        <f t="shared" si="44"/>
        <v>0.04943270590580855</v>
      </c>
      <c r="S40" s="40" t="s">
        <v>46</v>
      </c>
    </row>
    <row r="41" spans="1:19" ht="12.75">
      <c r="A41" s="6">
        <v>6</v>
      </c>
      <c r="B41" s="6">
        <v>2.5</v>
      </c>
      <c r="C41" s="6">
        <v>2.5</v>
      </c>
      <c r="D41" s="6">
        <v>5</v>
      </c>
      <c r="E41" s="1">
        <f t="shared" si="36"/>
        <v>60</v>
      </c>
      <c r="F41" s="6">
        <v>10</v>
      </c>
      <c r="G41" s="3">
        <f t="shared" si="37"/>
        <v>750</v>
      </c>
      <c r="H41" s="6">
        <v>450</v>
      </c>
      <c r="I41" s="3">
        <f t="shared" si="38"/>
        <v>391.304347826087</v>
      </c>
      <c r="J41" s="45">
        <v>60</v>
      </c>
      <c r="K41" s="3">
        <f t="shared" si="39"/>
        <v>40</v>
      </c>
      <c r="L41" s="3">
        <f t="shared" si="40"/>
        <v>0.6052631578947368</v>
      </c>
      <c r="M41" s="3">
        <f t="shared" si="41"/>
        <v>2.034579234449175</v>
      </c>
      <c r="N41" s="45">
        <v>30</v>
      </c>
      <c r="O41" s="3">
        <f t="shared" si="42"/>
        <v>50.864480861229374</v>
      </c>
      <c r="P41" s="45">
        <v>3</v>
      </c>
      <c r="Q41" s="3">
        <f t="shared" si="43"/>
        <v>53.864480861229374</v>
      </c>
      <c r="R41" s="20">
        <f t="shared" si="44"/>
        <v>0.05386448086122937</v>
      </c>
      <c r="S41" s="40" t="s">
        <v>47</v>
      </c>
    </row>
    <row r="42" spans="1:20" ht="12.75">
      <c r="A42" s="6">
        <v>7</v>
      </c>
      <c r="B42" s="6">
        <v>2.5</v>
      </c>
      <c r="C42" s="6">
        <v>2.5</v>
      </c>
      <c r="D42" s="6">
        <v>5</v>
      </c>
      <c r="E42" s="1">
        <f t="shared" si="36"/>
        <v>70</v>
      </c>
      <c r="F42" s="6">
        <v>10</v>
      </c>
      <c r="G42" s="3">
        <f t="shared" si="37"/>
        <v>875</v>
      </c>
      <c r="H42" s="6">
        <v>450</v>
      </c>
      <c r="I42" s="3">
        <f t="shared" si="38"/>
        <v>391.304347826087</v>
      </c>
      <c r="J42" s="45">
        <v>60</v>
      </c>
      <c r="K42" s="3">
        <f t="shared" si="39"/>
        <v>40</v>
      </c>
      <c r="L42" s="3">
        <f t="shared" si="40"/>
        <v>0.6052631578947368</v>
      </c>
      <c r="M42" s="3">
        <f t="shared" si="41"/>
        <v>2.034579234449175</v>
      </c>
      <c r="N42" s="45">
        <v>30</v>
      </c>
      <c r="O42" s="3">
        <f t="shared" si="42"/>
        <v>54.93991853679282</v>
      </c>
      <c r="P42" s="45">
        <v>3</v>
      </c>
      <c r="Q42" s="3">
        <f t="shared" si="43"/>
        <v>57.93991853679282</v>
      </c>
      <c r="R42" s="20">
        <f t="shared" si="44"/>
        <v>0.05793991853679282</v>
      </c>
      <c r="S42" s="40" t="s">
        <v>60</v>
      </c>
      <c r="T42" s="54"/>
    </row>
    <row r="43" spans="1:19" ht="12.75">
      <c r="A43" s="6">
        <v>8</v>
      </c>
      <c r="B43" s="6">
        <v>2.5</v>
      </c>
      <c r="C43" s="6">
        <v>2.5</v>
      </c>
      <c r="D43" s="6">
        <v>5</v>
      </c>
      <c r="E43" s="1">
        <f t="shared" si="36"/>
        <v>80</v>
      </c>
      <c r="F43" s="6">
        <v>10</v>
      </c>
      <c r="G43" s="3">
        <f t="shared" si="37"/>
        <v>1000</v>
      </c>
      <c r="H43" s="6">
        <v>450</v>
      </c>
      <c r="I43" s="3">
        <f t="shared" si="38"/>
        <v>391.304347826087</v>
      </c>
      <c r="J43" s="45">
        <v>60</v>
      </c>
      <c r="K43" s="3">
        <f t="shared" si="39"/>
        <v>40</v>
      </c>
      <c r="L43" s="3">
        <f t="shared" si="40"/>
        <v>0.6052631578947368</v>
      </c>
      <c r="M43" s="3">
        <f t="shared" si="41"/>
        <v>2.034579234449175</v>
      </c>
      <c r="N43" s="45">
        <v>30</v>
      </c>
      <c r="O43" s="3">
        <f t="shared" si="42"/>
        <v>58.7332434348427</v>
      </c>
      <c r="P43" s="45">
        <v>3</v>
      </c>
      <c r="Q43" s="3">
        <f t="shared" si="43"/>
        <v>61.7332434348427</v>
      </c>
      <c r="R43" s="20">
        <f t="shared" si="44"/>
        <v>0.0617332434348427</v>
      </c>
      <c r="S43" s="40" t="s">
        <v>55</v>
      </c>
    </row>
    <row r="44" spans="1:19" ht="12.75">
      <c r="A44" s="6">
        <v>9</v>
      </c>
      <c r="B44" s="6">
        <v>2.5</v>
      </c>
      <c r="C44" s="6">
        <v>2.5</v>
      </c>
      <c r="D44" s="6">
        <v>5</v>
      </c>
      <c r="E44" s="1">
        <f t="shared" si="36"/>
        <v>90</v>
      </c>
      <c r="F44" s="6">
        <v>10</v>
      </c>
      <c r="G44" s="3">
        <f t="shared" si="37"/>
        <v>1125</v>
      </c>
      <c r="H44" s="6">
        <v>450</v>
      </c>
      <c r="I44" s="3">
        <f t="shared" si="38"/>
        <v>391.304347826087</v>
      </c>
      <c r="J44" s="45">
        <v>60</v>
      </c>
      <c r="K44" s="3">
        <f t="shared" si="39"/>
        <v>40</v>
      </c>
      <c r="L44" s="3">
        <f t="shared" si="40"/>
        <v>0.6052631578947368</v>
      </c>
      <c r="M44" s="3">
        <f t="shared" si="41"/>
        <v>2.034579234449175</v>
      </c>
      <c r="N44" s="45">
        <v>30</v>
      </c>
      <c r="O44" s="3">
        <f t="shared" si="42"/>
        <v>62.29601207078632</v>
      </c>
      <c r="P44" s="45">
        <v>3</v>
      </c>
      <c r="Q44" s="3">
        <f t="shared" si="43"/>
        <v>65.29601207078632</v>
      </c>
      <c r="R44" s="20">
        <f t="shared" si="44"/>
        <v>0.06529601207078632</v>
      </c>
      <c r="S44" s="42"/>
    </row>
    <row r="45" spans="7:18" ht="12.75">
      <c r="G45" s="5"/>
      <c r="I45" s="5"/>
      <c r="J45" s="51"/>
      <c r="K45" s="5"/>
      <c r="L45" s="44"/>
      <c r="M45" s="44"/>
      <c r="N45" s="52"/>
      <c r="O45" s="44"/>
      <c r="P45" s="53"/>
      <c r="Q45" s="44"/>
      <c r="R45" s="44"/>
    </row>
    <row r="46" spans="1:19" ht="12.75">
      <c r="A46" s="6">
        <v>5</v>
      </c>
      <c r="B46" s="6">
        <v>2.5</v>
      </c>
      <c r="C46" s="6">
        <v>1</v>
      </c>
      <c r="D46" s="9">
        <v>2</v>
      </c>
      <c r="E46" s="1">
        <f>(B46+C46+D46)*A46</f>
        <v>27.5</v>
      </c>
      <c r="F46" s="6">
        <v>8</v>
      </c>
      <c r="G46" s="3">
        <f>E46*F46^2/8</f>
        <v>220</v>
      </c>
      <c r="H46" s="6">
        <v>450</v>
      </c>
      <c r="I46" s="3">
        <f>H46/1.15</f>
        <v>391.304347826087</v>
      </c>
      <c r="J46" s="45">
        <v>105</v>
      </c>
      <c r="K46" s="3">
        <f>J46/1.5</f>
        <v>70</v>
      </c>
      <c r="L46" s="3">
        <f>K46/(K46+I46/15)</f>
        <v>0.7285067873303168</v>
      </c>
      <c r="M46" s="3">
        <f>(2/(L46*(1-L46/3)))^0.5</f>
        <v>1.9041585287355238</v>
      </c>
      <c r="N46" s="45">
        <v>20</v>
      </c>
      <c r="O46" s="3">
        <f>M46*(G46*1000/(K46*N46))^0.5</f>
        <v>23.869890396576</v>
      </c>
      <c r="P46" s="45">
        <v>3</v>
      </c>
      <c r="Q46" s="3">
        <f>O46+P46</f>
        <v>26.869890396576</v>
      </c>
      <c r="R46" s="20">
        <f>Q46/(F46*100)</f>
        <v>0.03358736299572</v>
      </c>
      <c r="S46" s="39" t="s">
        <v>61</v>
      </c>
    </row>
    <row r="47" spans="1:19" ht="12.75">
      <c r="A47" s="6">
        <v>5</v>
      </c>
      <c r="B47" s="6">
        <v>2.5</v>
      </c>
      <c r="C47" s="6">
        <v>2.5</v>
      </c>
      <c r="D47" s="6">
        <v>2</v>
      </c>
      <c r="E47" s="1">
        <f aca="true" t="shared" si="45" ref="E47:E52">(B47+C47+D47)*A47</f>
        <v>35</v>
      </c>
      <c r="F47" s="6">
        <v>8</v>
      </c>
      <c r="G47" s="3">
        <f aca="true" t="shared" si="46" ref="G47:G52">E47*F47^2/8</f>
        <v>280</v>
      </c>
      <c r="H47" s="6">
        <v>450</v>
      </c>
      <c r="I47" s="3">
        <f aca="true" t="shared" si="47" ref="I47:I52">H47/1.15</f>
        <v>391.304347826087</v>
      </c>
      <c r="J47" s="45">
        <v>105</v>
      </c>
      <c r="K47" s="3">
        <f aca="true" t="shared" si="48" ref="K47:K52">J47/1.5</f>
        <v>70</v>
      </c>
      <c r="L47" s="3">
        <f aca="true" t="shared" si="49" ref="L47:L52">K47/(K47+I47/15)</f>
        <v>0.7285067873303168</v>
      </c>
      <c r="M47" s="3">
        <f aca="true" t="shared" si="50" ref="M47:M52">(2/(L47*(1-L47/3)))^0.5</f>
        <v>1.9041585287355238</v>
      </c>
      <c r="N47" s="45">
        <v>20</v>
      </c>
      <c r="O47" s="3">
        <f aca="true" t="shared" si="51" ref="O47:O52">M47*(G47*1000/(K47*N47))^0.5</f>
        <v>26.928868162461768</v>
      </c>
      <c r="P47" s="45">
        <v>3</v>
      </c>
      <c r="Q47" s="3">
        <f aca="true" t="shared" si="52" ref="Q47:Q52">O47+P47</f>
        <v>29.928868162461768</v>
      </c>
      <c r="R47" s="20">
        <f aca="true" t="shared" si="53" ref="R47:R52">Q47/(F47*100)</f>
        <v>0.03741108520307721</v>
      </c>
      <c r="S47" s="40" t="s">
        <v>39</v>
      </c>
    </row>
    <row r="48" spans="1:19" ht="12.75">
      <c r="A48" s="6">
        <v>5</v>
      </c>
      <c r="B48" s="6">
        <v>2.5</v>
      </c>
      <c r="C48" s="6">
        <v>3</v>
      </c>
      <c r="D48" s="6">
        <v>2</v>
      </c>
      <c r="E48" s="1">
        <f t="shared" si="45"/>
        <v>37.5</v>
      </c>
      <c r="F48" s="6">
        <v>8</v>
      </c>
      <c r="G48" s="3">
        <f t="shared" si="46"/>
        <v>300</v>
      </c>
      <c r="H48" s="6">
        <v>450</v>
      </c>
      <c r="I48" s="3">
        <f t="shared" si="47"/>
        <v>391.304347826087</v>
      </c>
      <c r="J48" s="45">
        <v>105</v>
      </c>
      <c r="K48" s="3">
        <f t="shared" si="48"/>
        <v>70</v>
      </c>
      <c r="L48" s="3">
        <f t="shared" si="49"/>
        <v>0.7285067873303168</v>
      </c>
      <c r="M48" s="3">
        <f t="shared" si="50"/>
        <v>1.9041585287355238</v>
      </c>
      <c r="N48" s="45">
        <v>20</v>
      </c>
      <c r="O48" s="3">
        <f t="shared" si="51"/>
        <v>27.87402670647854</v>
      </c>
      <c r="P48" s="45">
        <v>3</v>
      </c>
      <c r="Q48" s="3">
        <f t="shared" si="52"/>
        <v>30.87402670647854</v>
      </c>
      <c r="R48" s="20">
        <f t="shared" si="53"/>
        <v>0.038592533383098176</v>
      </c>
      <c r="S48" s="40" t="s">
        <v>38</v>
      </c>
    </row>
    <row r="49" spans="1:19" ht="12.75">
      <c r="A49" s="6">
        <v>5</v>
      </c>
      <c r="B49" s="6">
        <v>2.5</v>
      </c>
      <c r="C49" s="6">
        <v>1.5</v>
      </c>
      <c r="D49" s="6">
        <v>2</v>
      </c>
      <c r="E49" s="1">
        <f t="shared" si="45"/>
        <v>30</v>
      </c>
      <c r="F49" s="6">
        <v>8</v>
      </c>
      <c r="G49" s="3">
        <f t="shared" si="46"/>
        <v>240</v>
      </c>
      <c r="H49" s="6">
        <v>450</v>
      </c>
      <c r="I49" s="3">
        <f t="shared" si="47"/>
        <v>391.304347826087</v>
      </c>
      <c r="J49" s="45">
        <v>105</v>
      </c>
      <c r="K49" s="3">
        <f t="shared" si="48"/>
        <v>70</v>
      </c>
      <c r="L49" s="3">
        <f t="shared" si="49"/>
        <v>0.7285067873303168</v>
      </c>
      <c r="M49" s="3">
        <f t="shared" si="50"/>
        <v>1.9041585287355238</v>
      </c>
      <c r="N49" s="45">
        <v>20</v>
      </c>
      <c r="O49" s="3">
        <f t="shared" si="51"/>
        <v>24.931287408932235</v>
      </c>
      <c r="P49" s="45">
        <v>3</v>
      </c>
      <c r="Q49" s="3">
        <f t="shared" si="52"/>
        <v>27.931287408932235</v>
      </c>
      <c r="R49" s="20">
        <f t="shared" si="53"/>
        <v>0.034914109261165296</v>
      </c>
      <c r="S49" s="40" t="s">
        <v>47</v>
      </c>
    </row>
    <row r="50" spans="1:19" ht="12.75">
      <c r="A50" s="6">
        <v>5</v>
      </c>
      <c r="B50" s="6">
        <v>2.5</v>
      </c>
      <c r="C50" s="6">
        <v>0.5</v>
      </c>
      <c r="D50" s="6">
        <v>2</v>
      </c>
      <c r="E50" s="1">
        <f t="shared" si="45"/>
        <v>25</v>
      </c>
      <c r="F50" s="6">
        <v>8</v>
      </c>
      <c r="G50" s="3">
        <f t="shared" si="46"/>
        <v>200</v>
      </c>
      <c r="H50" s="6">
        <v>450</v>
      </c>
      <c r="I50" s="3">
        <f t="shared" si="47"/>
        <v>391.304347826087</v>
      </c>
      <c r="J50" s="45">
        <v>105</v>
      </c>
      <c r="K50" s="3">
        <f t="shared" si="48"/>
        <v>70</v>
      </c>
      <c r="L50" s="3">
        <f t="shared" si="49"/>
        <v>0.7285067873303168</v>
      </c>
      <c r="M50" s="3">
        <f t="shared" si="50"/>
        <v>1.9041585287355238</v>
      </c>
      <c r="N50" s="45">
        <v>20</v>
      </c>
      <c r="O50" s="3">
        <f t="shared" si="51"/>
        <v>22.759047502527853</v>
      </c>
      <c r="P50" s="45">
        <v>3</v>
      </c>
      <c r="Q50" s="3">
        <f t="shared" si="52"/>
        <v>25.759047502527853</v>
      </c>
      <c r="R50" s="20">
        <f t="shared" si="53"/>
        <v>0.03219880937815982</v>
      </c>
      <c r="S50" s="40" t="s">
        <v>48</v>
      </c>
    </row>
    <row r="51" spans="1:19" ht="12.75">
      <c r="A51" s="6">
        <v>5</v>
      </c>
      <c r="B51" s="6">
        <v>2.5</v>
      </c>
      <c r="C51" s="6">
        <v>3.5</v>
      </c>
      <c r="D51" s="6">
        <v>2</v>
      </c>
      <c r="E51" s="1">
        <f t="shared" si="45"/>
        <v>40</v>
      </c>
      <c r="F51" s="6">
        <v>8</v>
      </c>
      <c r="G51" s="3">
        <f t="shared" si="46"/>
        <v>320</v>
      </c>
      <c r="H51" s="6">
        <v>450</v>
      </c>
      <c r="I51" s="3">
        <f t="shared" si="47"/>
        <v>391.304347826087</v>
      </c>
      <c r="J51" s="45">
        <v>105</v>
      </c>
      <c r="K51" s="3">
        <f t="shared" si="48"/>
        <v>70</v>
      </c>
      <c r="L51" s="3">
        <f t="shared" si="49"/>
        <v>0.7285067873303168</v>
      </c>
      <c r="M51" s="3">
        <f t="shared" si="50"/>
        <v>1.9041585287355238</v>
      </c>
      <c r="N51" s="45">
        <v>20</v>
      </c>
      <c r="O51" s="3">
        <f t="shared" si="51"/>
        <v>28.788170993581907</v>
      </c>
      <c r="P51" s="45">
        <v>3</v>
      </c>
      <c r="Q51" s="3">
        <f t="shared" si="52"/>
        <v>31.788170993581907</v>
      </c>
      <c r="R51" s="20">
        <f t="shared" si="53"/>
        <v>0.03973521374197739</v>
      </c>
      <c r="S51" s="40" t="s">
        <v>49</v>
      </c>
    </row>
    <row r="52" spans="1:19" ht="12.75">
      <c r="A52" s="6">
        <v>5</v>
      </c>
      <c r="B52" s="6">
        <v>2.5</v>
      </c>
      <c r="C52" s="6">
        <v>4</v>
      </c>
      <c r="D52" s="6">
        <v>2</v>
      </c>
      <c r="E52" s="1">
        <f t="shared" si="45"/>
        <v>42.5</v>
      </c>
      <c r="F52" s="6">
        <v>8</v>
      </c>
      <c r="G52" s="3">
        <f t="shared" si="46"/>
        <v>340</v>
      </c>
      <c r="H52" s="6">
        <v>450</v>
      </c>
      <c r="I52" s="3">
        <f t="shared" si="47"/>
        <v>391.304347826087</v>
      </c>
      <c r="J52" s="45">
        <v>105</v>
      </c>
      <c r="K52" s="3">
        <f t="shared" si="48"/>
        <v>70</v>
      </c>
      <c r="L52" s="3">
        <f t="shared" si="49"/>
        <v>0.7285067873303168</v>
      </c>
      <c r="M52" s="3">
        <f t="shared" si="50"/>
        <v>1.9041585287355238</v>
      </c>
      <c r="N52" s="45">
        <v>20</v>
      </c>
      <c r="O52" s="3">
        <f t="shared" si="51"/>
        <v>29.674167443720183</v>
      </c>
      <c r="P52" s="45">
        <v>3</v>
      </c>
      <c r="Q52" s="3">
        <f t="shared" si="52"/>
        <v>32.67416744372018</v>
      </c>
      <c r="R52" s="20">
        <f t="shared" si="53"/>
        <v>0.04084270930465023</v>
      </c>
      <c r="S52" s="41" t="s">
        <v>62</v>
      </c>
    </row>
    <row r="53" ht="12.75">
      <c r="J53" s="51"/>
    </row>
    <row r="54" spans="1:19" ht="12.75">
      <c r="A54" s="6">
        <v>6</v>
      </c>
      <c r="B54" s="6">
        <v>2.5</v>
      </c>
      <c r="C54" s="6">
        <v>1</v>
      </c>
      <c r="D54" s="9">
        <v>5</v>
      </c>
      <c r="E54" s="1">
        <f>(B54+C54+D54)*A54</f>
        <v>51</v>
      </c>
      <c r="F54" s="6">
        <v>10</v>
      </c>
      <c r="G54" s="3">
        <f>E54*F54^2/8</f>
        <v>637.5</v>
      </c>
      <c r="H54" s="6">
        <v>450</v>
      </c>
      <c r="I54" s="3">
        <f>H54/1.15</f>
        <v>391.304347826087</v>
      </c>
      <c r="J54" s="45">
        <v>40</v>
      </c>
      <c r="K54" s="3">
        <f>J54/1.5</f>
        <v>26.666666666666668</v>
      </c>
      <c r="L54" s="3">
        <f>K54/(K54+I54/15)</f>
        <v>0.5054945054945055</v>
      </c>
      <c r="M54" s="3">
        <f>(2/(L54*(1-L54/3)))^0.5</f>
        <v>2.1813490902805723</v>
      </c>
      <c r="N54" s="45">
        <v>25</v>
      </c>
      <c r="O54" s="3">
        <f>M54*(G54*1000/(K54*N54))^0.5</f>
        <v>67.45449529178845</v>
      </c>
      <c r="P54" s="45">
        <v>3</v>
      </c>
      <c r="Q54" s="3">
        <f>O54+P54</f>
        <v>70.45449529178845</v>
      </c>
      <c r="R54" s="20">
        <f>Q54/(F54*100)</f>
        <v>0.07045449529178845</v>
      </c>
      <c r="S54" s="39" t="s">
        <v>63</v>
      </c>
    </row>
    <row r="55" spans="1:19" ht="12.75">
      <c r="A55" s="6">
        <v>6</v>
      </c>
      <c r="B55" s="6">
        <v>2.5</v>
      </c>
      <c r="C55" s="6">
        <v>1</v>
      </c>
      <c r="D55" s="6">
        <v>5</v>
      </c>
      <c r="E55" s="1">
        <f aca="true" t="shared" si="54" ref="E55:E60">(B55+C55+D55)*A55</f>
        <v>51</v>
      </c>
      <c r="F55" s="6">
        <v>10</v>
      </c>
      <c r="G55" s="3">
        <f aca="true" t="shared" si="55" ref="G55:G60">E55*F55^2/8</f>
        <v>637.5</v>
      </c>
      <c r="H55" s="6">
        <v>450</v>
      </c>
      <c r="I55" s="3">
        <f aca="true" t="shared" si="56" ref="I55:I60">H55/1.15</f>
        <v>391.304347826087</v>
      </c>
      <c r="J55" s="45">
        <v>40</v>
      </c>
      <c r="K55" s="3">
        <f aca="true" t="shared" si="57" ref="K55:K60">J55/1.5</f>
        <v>26.666666666666668</v>
      </c>
      <c r="L55" s="3">
        <f aca="true" t="shared" si="58" ref="L55:L60">K55/(K55+I55/15)</f>
        <v>0.5054945054945055</v>
      </c>
      <c r="M55" s="3">
        <f aca="true" t="shared" si="59" ref="M55:M60">(2/(L55*(1-L55/3)))^0.5</f>
        <v>2.1813490902805723</v>
      </c>
      <c r="N55" s="45">
        <v>30</v>
      </c>
      <c r="O55" s="3">
        <f aca="true" t="shared" si="60" ref="O55:O60">M55*(G55*1000/(K55*N55))^0.5</f>
        <v>61.57724779406426</v>
      </c>
      <c r="P55" s="45">
        <v>3</v>
      </c>
      <c r="Q55" s="3">
        <f aca="true" t="shared" si="61" ref="Q55:Q60">O55+P55</f>
        <v>64.57724779406426</v>
      </c>
      <c r="R55" s="20">
        <f aca="true" t="shared" si="62" ref="R55:R60">Q55/(F55*100)</f>
        <v>0.06457724779406426</v>
      </c>
      <c r="S55" s="40" t="s">
        <v>64</v>
      </c>
    </row>
    <row r="56" spans="1:19" ht="12.75">
      <c r="A56" s="6">
        <v>6</v>
      </c>
      <c r="B56" s="6">
        <v>2.5</v>
      </c>
      <c r="C56" s="6">
        <v>1</v>
      </c>
      <c r="D56" s="6">
        <v>5</v>
      </c>
      <c r="E56" s="1">
        <f t="shared" si="54"/>
        <v>51</v>
      </c>
      <c r="F56" s="6">
        <v>10</v>
      </c>
      <c r="G56" s="3">
        <f t="shared" si="55"/>
        <v>637.5</v>
      </c>
      <c r="H56" s="6">
        <v>450</v>
      </c>
      <c r="I56" s="3">
        <f t="shared" si="56"/>
        <v>391.304347826087</v>
      </c>
      <c r="J56" s="45">
        <v>40</v>
      </c>
      <c r="K56" s="3">
        <f t="shared" si="57"/>
        <v>26.666666666666668</v>
      </c>
      <c r="L56" s="3">
        <f t="shared" si="58"/>
        <v>0.5054945054945055</v>
      </c>
      <c r="M56" s="3">
        <f t="shared" si="59"/>
        <v>2.1813490902805723</v>
      </c>
      <c r="N56" s="45">
        <v>35</v>
      </c>
      <c r="O56" s="3">
        <f t="shared" si="60"/>
        <v>57.009453696419705</v>
      </c>
      <c r="P56" s="45">
        <v>3</v>
      </c>
      <c r="Q56" s="3">
        <f t="shared" si="61"/>
        <v>60.009453696419705</v>
      </c>
      <c r="R56" s="20">
        <f t="shared" si="62"/>
        <v>0.060009453696419704</v>
      </c>
      <c r="S56" s="40" t="s">
        <v>46</v>
      </c>
    </row>
    <row r="57" spans="1:19" ht="12.75">
      <c r="A57" s="6">
        <v>6</v>
      </c>
      <c r="B57" s="6">
        <v>2.5</v>
      </c>
      <c r="C57" s="6">
        <v>1</v>
      </c>
      <c r="D57" s="6">
        <v>5</v>
      </c>
      <c r="E57" s="1">
        <f t="shared" si="54"/>
        <v>51</v>
      </c>
      <c r="F57" s="6">
        <v>10</v>
      </c>
      <c r="G57" s="3">
        <f t="shared" si="55"/>
        <v>637.5</v>
      </c>
      <c r="H57" s="6">
        <v>450</v>
      </c>
      <c r="I57" s="3">
        <f t="shared" si="56"/>
        <v>391.304347826087</v>
      </c>
      <c r="J57" s="45">
        <v>40</v>
      </c>
      <c r="K57" s="3">
        <f t="shared" si="57"/>
        <v>26.666666666666668</v>
      </c>
      <c r="L57" s="3">
        <f t="shared" si="58"/>
        <v>0.5054945054945055</v>
      </c>
      <c r="M57" s="3">
        <f t="shared" si="59"/>
        <v>2.1813490902805723</v>
      </c>
      <c r="N57" s="45">
        <v>40</v>
      </c>
      <c r="O57" s="3">
        <f t="shared" si="60"/>
        <v>53.327460884788934</v>
      </c>
      <c r="P57" s="45">
        <v>3</v>
      </c>
      <c r="Q57" s="3">
        <f t="shared" si="61"/>
        <v>56.327460884788934</v>
      </c>
      <c r="R57" s="20">
        <f t="shared" si="62"/>
        <v>0.05632746088478893</v>
      </c>
      <c r="S57" s="40" t="s">
        <v>47</v>
      </c>
    </row>
    <row r="58" spans="1:19" ht="12.75">
      <c r="A58" s="6">
        <v>6</v>
      </c>
      <c r="B58" s="6">
        <v>2.5</v>
      </c>
      <c r="C58" s="6">
        <v>1</v>
      </c>
      <c r="D58" s="6">
        <v>5</v>
      </c>
      <c r="E58" s="1">
        <f t="shared" si="54"/>
        <v>51</v>
      </c>
      <c r="F58" s="6">
        <v>10</v>
      </c>
      <c r="G58" s="3">
        <f t="shared" si="55"/>
        <v>637.5</v>
      </c>
      <c r="H58" s="6">
        <v>450</v>
      </c>
      <c r="I58" s="3">
        <f t="shared" si="56"/>
        <v>391.304347826087</v>
      </c>
      <c r="J58" s="45">
        <v>40</v>
      </c>
      <c r="K58" s="3">
        <f t="shared" si="57"/>
        <v>26.666666666666668</v>
      </c>
      <c r="L58" s="3">
        <f t="shared" si="58"/>
        <v>0.5054945054945055</v>
      </c>
      <c r="M58" s="3">
        <f t="shared" si="59"/>
        <v>2.1813490902805723</v>
      </c>
      <c r="N58" s="45">
        <v>45</v>
      </c>
      <c r="O58" s="3">
        <f t="shared" si="60"/>
        <v>50.27761228679284</v>
      </c>
      <c r="P58" s="45">
        <v>3</v>
      </c>
      <c r="Q58" s="3">
        <f t="shared" si="61"/>
        <v>53.27761228679284</v>
      </c>
      <c r="R58" s="20">
        <f t="shared" si="62"/>
        <v>0.053277612286792835</v>
      </c>
      <c r="S58" s="40" t="s">
        <v>48</v>
      </c>
    </row>
    <row r="59" spans="1:19" ht="12.75">
      <c r="A59" s="6">
        <v>6</v>
      </c>
      <c r="B59" s="6">
        <v>2.5</v>
      </c>
      <c r="C59" s="6">
        <v>1</v>
      </c>
      <c r="D59" s="6">
        <v>5</v>
      </c>
      <c r="E59" s="1">
        <f t="shared" si="54"/>
        <v>51</v>
      </c>
      <c r="F59" s="6">
        <v>10</v>
      </c>
      <c r="G59" s="3">
        <f t="shared" si="55"/>
        <v>637.5</v>
      </c>
      <c r="H59" s="6">
        <v>450</v>
      </c>
      <c r="I59" s="3">
        <f t="shared" si="56"/>
        <v>391.304347826087</v>
      </c>
      <c r="J59" s="45">
        <v>40</v>
      </c>
      <c r="K59" s="3">
        <f t="shared" si="57"/>
        <v>26.666666666666668</v>
      </c>
      <c r="L59" s="3">
        <f t="shared" si="58"/>
        <v>0.5054945054945055</v>
      </c>
      <c r="M59" s="3">
        <f t="shared" si="59"/>
        <v>2.1813490902805723</v>
      </c>
      <c r="N59" s="45">
        <v>50</v>
      </c>
      <c r="O59" s="3">
        <f t="shared" si="60"/>
        <v>47.697531042339655</v>
      </c>
      <c r="P59" s="45">
        <v>3</v>
      </c>
      <c r="Q59" s="3">
        <f t="shared" si="61"/>
        <v>50.697531042339655</v>
      </c>
      <c r="R59" s="20">
        <f t="shared" si="62"/>
        <v>0.05069753104233966</v>
      </c>
      <c r="S59" s="40" t="s">
        <v>49</v>
      </c>
    </row>
    <row r="60" spans="1:19" ht="12.75">
      <c r="A60" s="6">
        <v>6</v>
      </c>
      <c r="B60" s="6">
        <v>2.5</v>
      </c>
      <c r="C60" s="6">
        <v>1</v>
      </c>
      <c r="D60" s="6">
        <v>5</v>
      </c>
      <c r="E60" s="1">
        <f t="shared" si="54"/>
        <v>51</v>
      </c>
      <c r="F60" s="6">
        <v>10</v>
      </c>
      <c r="G60" s="3">
        <f t="shared" si="55"/>
        <v>637.5</v>
      </c>
      <c r="H60" s="6">
        <v>450</v>
      </c>
      <c r="I60" s="3">
        <f t="shared" si="56"/>
        <v>391.304347826087</v>
      </c>
      <c r="J60" s="45">
        <v>40</v>
      </c>
      <c r="K60" s="3">
        <f t="shared" si="57"/>
        <v>26.666666666666668</v>
      </c>
      <c r="L60" s="3">
        <f t="shared" si="58"/>
        <v>0.5054945054945055</v>
      </c>
      <c r="M60" s="3">
        <f t="shared" si="59"/>
        <v>2.1813490902805723</v>
      </c>
      <c r="N60" s="45">
        <v>55</v>
      </c>
      <c r="O60" s="3">
        <f t="shared" si="60"/>
        <v>45.47781144825118</v>
      </c>
      <c r="P60" s="45">
        <v>3</v>
      </c>
      <c r="Q60" s="3">
        <f t="shared" si="61"/>
        <v>48.47781144825118</v>
      </c>
      <c r="R60" s="20">
        <f t="shared" si="62"/>
        <v>0.04847781144825118</v>
      </c>
      <c r="S60" s="41" t="s">
        <v>65</v>
      </c>
    </row>
    <row r="63" spans="1:3" ht="12.75">
      <c r="A63" s="66"/>
      <c r="B63" s="67" t="s">
        <v>68</v>
      </c>
      <c r="C63" s="68"/>
    </row>
  </sheetData>
  <sheetProtection/>
  <printOptions/>
  <pageMargins left="0.75" right="0.75" top="1" bottom="1" header="0.5" footer="0.5"/>
  <pageSetup horizontalDpi="600" verticalDpi="600" orientation="landscape" paperSiz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Human01</cp:lastModifiedBy>
  <cp:lastPrinted>2010-04-27T08:32:00Z</cp:lastPrinted>
  <dcterms:created xsi:type="dcterms:W3CDTF">2010-04-15T07:05:02Z</dcterms:created>
  <dcterms:modified xsi:type="dcterms:W3CDTF">2010-04-30T16:34:55Z</dcterms:modified>
  <cp:category/>
  <cp:version/>
  <cp:contentType/>
  <cp:contentStatus/>
</cp:coreProperties>
</file>