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160" windowHeight="11160" activeTab="2"/>
  </bookViews>
  <sheets>
    <sheet name="legno" sheetId="1" r:id="rId1"/>
    <sheet name="acciaio" sheetId="2" r:id="rId2"/>
    <sheet name="cls armato" sheetId="3" r:id="rId3"/>
  </sheets>
  <definedNames>
    <definedName name="_xlnm.Print_Area" localSheetId="2">'cls armato'!$A$1:$R$4</definedName>
    <definedName name="_xlnm.Print_Area" localSheetId="0">'legno'!$A$1:$U$4</definedName>
  </definedNames>
  <calcPr fullCalcOnLoad="1"/>
</workbook>
</file>

<file path=xl/sharedStrings.xml><?xml version="1.0" encoding="utf-8"?>
<sst xmlns="http://schemas.openxmlformats.org/spreadsheetml/2006/main" count="360" uniqueCount="110">
  <si>
    <r>
      <t>f</t>
    </r>
    <r>
      <rPr>
        <vertAlign val="subscript"/>
        <sz val="14"/>
        <rFont val="Arial"/>
        <family val="0"/>
      </rPr>
      <t>c0d</t>
    </r>
  </si>
  <si>
    <r>
      <t>k</t>
    </r>
    <r>
      <rPr>
        <vertAlign val="subscript"/>
        <sz val="12"/>
        <rFont val="Arial"/>
        <family val="2"/>
      </rPr>
      <t>mod</t>
    </r>
  </si>
  <si>
    <r>
      <t>γ</t>
    </r>
    <r>
      <rPr>
        <vertAlign val="subscript"/>
        <sz val="12"/>
        <rFont val="Arial"/>
        <family val="2"/>
      </rPr>
      <t xml:space="preserve"> m</t>
    </r>
  </si>
  <si>
    <t>cm2</t>
  </si>
  <si>
    <t>cm4</t>
  </si>
  <si>
    <t xml:space="preserve"> </t>
  </si>
  <si>
    <t xml:space="preserve"> </t>
  </si>
  <si>
    <t xml:space="preserve"> </t>
  </si>
  <si>
    <t xml:space="preserve"> </t>
  </si>
  <si>
    <t>cm</t>
  </si>
  <si>
    <t>HEA160</t>
  </si>
  <si>
    <t xml:space="preserve">  </t>
  </si>
  <si>
    <t xml:space="preserve">   </t>
  </si>
  <si>
    <t xml:space="preserve"> </t>
  </si>
  <si>
    <t xml:space="preserve">  </t>
  </si>
  <si>
    <t xml:space="preserve"> </t>
  </si>
  <si>
    <r>
      <t>f</t>
    </r>
    <r>
      <rPr>
        <vertAlign val="subscript"/>
        <sz val="12"/>
        <rFont val="Arial"/>
        <family val="2"/>
      </rPr>
      <t>ck</t>
    </r>
  </si>
  <si>
    <r>
      <t>f</t>
    </r>
    <r>
      <rPr>
        <vertAlign val="subscript"/>
        <sz val="12"/>
        <rFont val="Arial"/>
        <family val="2"/>
      </rPr>
      <t>cd</t>
    </r>
  </si>
  <si>
    <t xml:space="preserve"> </t>
  </si>
  <si>
    <t xml:space="preserve"> </t>
  </si>
  <si>
    <t>lam rel</t>
  </si>
  <si>
    <t>Mpa</t>
  </si>
  <si>
    <t>Mpa</t>
  </si>
  <si>
    <t>m</t>
  </si>
  <si>
    <t>cm4</t>
  </si>
  <si>
    <t>cm2</t>
  </si>
  <si>
    <t>cm</t>
  </si>
  <si>
    <t>E</t>
  </si>
  <si>
    <t>l</t>
  </si>
  <si>
    <t>cm2</t>
  </si>
  <si>
    <t>m</t>
  </si>
  <si>
    <t>m2</t>
  </si>
  <si>
    <t>kN/m</t>
  </si>
  <si>
    <t>kN/mq</t>
  </si>
  <si>
    <t>kN/mq</t>
  </si>
  <si>
    <t>Area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</si>
  <si>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</t>
    </r>
  </si>
  <si>
    <r>
      <t>q</t>
    </r>
    <r>
      <rPr>
        <vertAlign val="subscript"/>
        <sz val="10"/>
        <rFont val="Arial"/>
        <family val="2"/>
      </rPr>
      <t>p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</si>
  <si>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</si>
  <si>
    <t>h</t>
  </si>
  <si>
    <t>b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</si>
  <si>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</si>
  <si>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</si>
  <si>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</si>
  <si>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</si>
  <si>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</si>
  <si>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</si>
  <si>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</si>
  <si>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kN</t>
  </si>
  <si>
    <t>Mpa</t>
  </si>
  <si>
    <t>Mpa</t>
  </si>
  <si>
    <t>Mpa</t>
  </si>
  <si>
    <t>m</t>
  </si>
  <si>
    <t>cm</t>
  </si>
  <si>
    <t>l</t>
  </si>
  <si>
    <t>E,005</t>
  </si>
  <si>
    <t>cm</t>
  </si>
  <si>
    <t>N</t>
  </si>
  <si>
    <r>
      <t>f</t>
    </r>
    <r>
      <rPr>
        <vertAlign val="subscript"/>
        <sz val="14"/>
        <rFont val="Arial"/>
        <family val="0"/>
      </rPr>
      <t>c0,k</t>
    </r>
  </si>
  <si>
    <t>profilo</t>
  </si>
  <si>
    <t>cm4</t>
  </si>
  <si>
    <t>cm3</t>
  </si>
  <si>
    <t>kN/m</t>
  </si>
  <si>
    <t>kN*m</t>
  </si>
  <si>
    <t>Mpa</t>
  </si>
  <si>
    <r>
      <t>L</t>
    </r>
    <r>
      <rPr>
        <vertAlign val="subscript"/>
        <sz val="10"/>
        <rFont val="Arial"/>
        <family val="2"/>
      </rPr>
      <t>s</t>
    </r>
  </si>
  <si>
    <r>
      <t>L</t>
    </r>
    <r>
      <rPr>
        <vertAlign val="subscript"/>
        <sz val="10"/>
        <rFont val="Arial"/>
        <family val="2"/>
      </rPr>
      <t>p</t>
    </r>
  </si>
  <si>
    <r>
      <t>q</t>
    </r>
    <r>
      <rPr>
        <vertAlign val="subscript"/>
        <sz val="10"/>
        <rFont val="Arial"/>
        <family val="2"/>
      </rPr>
      <t>trave</t>
    </r>
  </si>
  <si>
    <t>kN</t>
  </si>
  <si>
    <r>
      <t>trave</t>
    </r>
    <r>
      <rPr>
        <vertAlign val="subscript"/>
        <sz val="10"/>
        <rFont val="Arial"/>
        <family val="2"/>
      </rPr>
      <t>p</t>
    </r>
  </si>
  <si>
    <r>
      <t>trave</t>
    </r>
    <r>
      <rPr>
        <vertAlign val="subscript"/>
        <sz val="10"/>
        <rFont val="Arial"/>
        <family val="2"/>
      </rPr>
      <t>s</t>
    </r>
  </si>
  <si>
    <r>
      <t>q</t>
    </r>
    <r>
      <rPr>
        <vertAlign val="subscript"/>
        <sz val="10"/>
        <rFont val="Arial"/>
        <family val="2"/>
      </rPr>
      <t>solaio</t>
    </r>
  </si>
  <si>
    <r>
      <t>n</t>
    </r>
    <r>
      <rPr>
        <vertAlign val="subscript"/>
        <sz val="10"/>
        <rFont val="Arial"/>
        <family val="2"/>
      </rPr>
      <t xml:space="preserve">piani </t>
    </r>
  </si>
  <si>
    <r>
      <t>A</t>
    </r>
    <r>
      <rPr>
        <vertAlign val="subscript"/>
        <sz val="10"/>
        <rFont val="Arial"/>
        <family val="2"/>
      </rPr>
      <t>min</t>
    </r>
  </si>
  <si>
    <t>β</t>
  </si>
  <si>
    <r>
      <rPr>
        <sz val="10"/>
        <rFont val="Calibri"/>
        <family val="2"/>
      </rPr>
      <t>λ</t>
    </r>
    <r>
      <rPr>
        <vertAlign val="subscript"/>
        <sz val="10"/>
        <rFont val="Arial"/>
        <family val="2"/>
      </rPr>
      <t>max</t>
    </r>
  </si>
  <si>
    <r>
      <rPr>
        <sz val="10"/>
        <rFont val="Calibri"/>
        <family val="2"/>
      </rPr>
      <t>ρ</t>
    </r>
    <r>
      <rPr>
        <vertAlign val="subscript"/>
        <sz val="10"/>
        <rFont val="Arial"/>
        <family val="2"/>
      </rPr>
      <t>min</t>
    </r>
  </si>
  <si>
    <r>
      <t>b</t>
    </r>
    <r>
      <rPr>
        <vertAlign val="subscript"/>
        <sz val="10"/>
        <rFont val="Arial"/>
        <family val="2"/>
      </rPr>
      <t>min</t>
    </r>
  </si>
  <si>
    <r>
      <t>h</t>
    </r>
    <r>
      <rPr>
        <vertAlign val="subscript"/>
        <sz val="10"/>
        <rFont val="Arial"/>
        <family val="2"/>
      </rPr>
      <t>min</t>
    </r>
  </si>
  <si>
    <r>
      <t>A</t>
    </r>
    <r>
      <rPr>
        <vertAlign val="subscript"/>
        <sz val="10"/>
        <rFont val="Arial"/>
        <family val="2"/>
      </rPr>
      <t>design</t>
    </r>
  </si>
  <si>
    <r>
      <t>I</t>
    </r>
    <r>
      <rPr>
        <vertAlign val="subscript"/>
        <sz val="10"/>
        <rFont val="Arial"/>
        <family val="2"/>
      </rPr>
      <t>design</t>
    </r>
  </si>
  <si>
    <r>
      <t>cm</t>
    </r>
    <r>
      <rPr>
        <vertAlign val="superscript"/>
        <sz val="10"/>
        <rFont val="Arial"/>
        <family val="2"/>
      </rPr>
      <t>4</t>
    </r>
  </si>
  <si>
    <r>
      <t>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</si>
  <si>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</si>
  <si>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L</t>
    </r>
    <r>
      <rPr>
        <vertAlign val="subscript"/>
        <sz val="10"/>
        <rFont val="Arial"/>
        <family val="2"/>
      </rPr>
      <t>1</t>
    </r>
  </si>
  <si>
    <r>
      <t>L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</si>
  <si>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2"/>
        <rFont val="Arial"/>
        <family val="2"/>
      </rPr>
      <t>yk</t>
    </r>
  </si>
  <si>
    <r>
      <t>γ</t>
    </r>
    <r>
      <rPr>
        <vertAlign val="subscript"/>
        <sz val="12"/>
        <rFont val="Arial"/>
        <family val="2"/>
      </rPr>
      <t>m</t>
    </r>
  </si>
  <si>
    <r>
      <t>f</t>
    </r>
    <r>
      <rPr>
        <vertAlign val="subscript"/>
        <sz val="12"/>
        <rFont val="Arial"/>
        <family val="2"/>
      </rPr>
      <t>yd</t>
    </r>
  </si>
  <si>
    <r>
      <rPr>
        <sz val="10"/>
        <rFont val="Calibri"/>
        <family val="2"/>
      </rPr>
      <t>λ</t>
    </r>
    <r>
      <rPr>
        <sz val="10"/>
        <rFont val="Arial"/>
        <family val="0"/>
      </rPr>
      <t>*</t>
    </r>
  </si>
  <si>
    <r>
      <t>I</t>
    </r>
    <r>
      <rPr>
        <vertAlign val="subscript"/>
        <sz val="10"/>
        <rFont val="Arial"/>
        <family val="2"/>
      </rPr>
      <t>min</t>
    </r>
  </si>
  <si>
    <t>λ</t>
  </si>
  <si>
    <r>
      <t>I</t>
    </r>
    <r>
      <rPr>
        <vertAlign val="subscript"/>
        <sz val="10"/>
        <rFont val="Arial"/>
        <family val="2"/>
      </rPr>
      <t>max</t>
    </r>
  </si>
  <si>
    <r>
      <t>W</t>
    </r>
    <r>
      <rPr>
        <vertAlign val="subscript"/>
        <sz val="10"/>
        <rFont val="Arial"/>
        <family val="2"/>
      </rPr>
      <t>max</t>
    </r>
  </si>
  <si>
    <r>
      <t>q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</si>
  <si>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t</t>
    </r>
  </si>
  <si>
    <r>
      <rPr>
        <sz val="10"/>
        <rFont val="Calibri"/>
        <family val="2"/>
      </rPr>
      <t>σ</t>
    </r>
    <r>
      <rPr>
        <vertAlign val="subscript"/>
        <sz val="10"/>
        <rFont val="Arial"/>
        <family val="2"/>
      </rPr>
      <t>max</t>
    </r>
  </si>
  <si>
    <t>Area infl.</t>
  </si>
  <si>
    <t>b trave</t>
  </si>
  <si>
    <t>h trave</t>
  </si>
  <si>
    <t>A di base trave</t>
  </si>
  <si>
    <t>peso spec. Cls</t>
  </si>
  <si>
    <t>peso spec. Legno</t>
  </si>
  <si>
    <r>
      <t>kN/m</t>
    </r>
    <r>
      <rPr>
        <vertAlign val="superscript"/>
        <sz val="10"/>
        <rFont val="Arial"/>
        <family val="2"/>
      </rPr>
      <t>3</t>
    </r>
  </si>
  <si>
    <t>m</t>
  </si>
  <si>
    <r>
      <t>cm</t>
    </r>
    <r>
      <rPr>
        <vertAlign val="superscript"/>
        <sz val="10"/>
        <rFont val="Arial"/>
        <family val="2"/>
      </rPr>
      <t>3</t>
    </r>
  </si>
  <si>
    <r>
      <t>Area</t>
    </r>
    <r>
      <rPr>
        <vertAlign val="subscript"/>
        <sz val="10"/>
        <rFont val="Arial"/>
        <family val="2"/>
      </rPr>
      <t>inf</t>
    </r>
  </si>
  <si>
    <r>
      <t>γ</t>
    </r>
    <r>
      <rPr>
        <vertAlign val="subscript"/>
        <sz val="10"/>
        <rFont val="Calibri"/>
        <family val="2"/>
      </rPr>
      <t>acciaio</t>
    </r>
  </si>
  <si>
    <r>
      <t>Area</t>
    </r>
    <r>
      <rPr>
        <vertAlign val="subscript"/>
        <sz val="10"/>
        <rFont val="Arial"/>
        <family val="2"/>
      </rPr>
      <t>trave</t>
    </r>
  </si>
  <si>
    <t>m2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</si>
</sst>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"/>
    <numFmt numFmtId="180" formatCode="0.00000"/>
    <numFmt numFmtId="181" formatCode="0.0000"/>
    <numFmt numFmtId="182" formatCode="0.000000"/>
  </numFmts>
  <fonts count="43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4"/>
      <name val="Arial"/>
      <family val="0"/>
    </font>
    <font>
      <vertAlign val="subscript"/>
      <sz val="14"/>
      <name val="Arial"/>
      <family val="0"/>
    </font>
    <font>
      <sz val="12"/>
      <name val="Arial"/>
      <family val="0"/>
    </font>
    <font>
      <vertAlign val="subscript"/>
      <sz val="12"/>
      <name val="Arial"/>
      <family val="2"/>
    </font>
    <font>
      <sz val="11"/>
      <name val="Arial"/>
      <family val="0"/>
    </font>
    <font>
      <sz val="10"/>
      <name val="Calibri"/>
      <family val="2"/>
    </font>
    <font>
      <vertAlign val="superscript"/>
      <sz val="10"/>
      <name val="Arial"/>
      <family val="2"/>
    </font>
    <font>
      <vertAlign val="sub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>
        <color rgb="FFFF0000"/>
      </right>
      <top style="medium"/>
      <bottom style="thin"/>
    </border>
    <border>
      <left style="thin"/>
      <right style="thin">
        <color rgb="FFFF0000"/>
      </right>
      <top style="thin"/>
      <bottom style="thin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/>
      <right style="thin">
        <color rgb="FFFF0000"/>
      </right>
      <top style="thin"/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 style="thin"/>
    </border>
    <border>
      <left style="thin"/>
      <right style="thin"/>
      <top style="thin">
        <color rgb="FFFF0000"/>
      </top>
      <bottom style="thin"/>
    </border>
    <border>
      <left style="thin"/>
      <right>
        <color indexed="63"/>
      </right>
      <top style="thin">
        <color rgb="FFFF0000"/>
      </top>
      <bottom style="thin"/>
    </border>
    <border>
      <left style="thin"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 style="thin"/>
      <top style="thin"/>
      <bottom style="thin"/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 style="thin"/>
      <top style="thin"/>
      <bottom style="thin">
        <color rgb="FFFF0000"/>
      </bottom>
    </border>
    <border>
      <left style="thin">
        <color rgb="FFFF0000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rgb="FFFF000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1" applyNumberFormat="0" applyAlignment="0" applyProtection="0"/>
    <xf numFmtId="0" fontId="34" fillId="0" borderId="2" applyNumberFormat="0" applyFill="0" applyAlignment="0" applyProtection="0"/>
    <xf numFmtId="0" fontId="35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5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6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27" borderId="4" applyNumberFormat="0" applyFont="0" applyAlignment="0" applyProtection="0"/>
    <xf numFmtId="0" fontId="38" fillId="18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7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9" fontId="0" fillId="30" borderId="10" xfId="0" applyNumberForma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9" fontId="0" fillId="0" borderId="0" xfId="0" applyNumberFormat="1" applyAlignment="1">
      <alignment horizontal="center" vertical="center"/>
    </xf>
    <xf numFmtId="179" fontId="13" fillId="0" borderId="10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179" fontId="13" fillId="31" borderId="10" xfId="0" applyNumberFormat="1" applyFont="1" applyFill="1" applyBorder="1" applyAlignment="1">
      <alignment horizontal="center"/>
    </xf>
    <xf numFmtId="179" fontId="13" fillId="31" borderId="10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1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2" fontId="0" fillId="31" borderId="10" xfId="0" applyNumberFormat="1" applyFill="1" applyBorder="1" applyAlignment="1">
      <alignment horizontal="center" vertical="center"/>
    </xf>
    <xf numFmtId="2" fontId="14" fillId="31" borderId="10" xfId="0" applyNumberFormat="1" applyFont="1" applyFill="1" applyBorder="1" applyAlignment="1">
      <alignment horizontal="center" vertical="center"/>
    </xf>
    <xf numFmtId="1" fontId="0" fillId="31" borderId="10" xfId="0" applyNumberForma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/>
    </xf>
    <xf numFmtId="179" fontId="0" fillId="31" borderId="10" xfId="0" applyNumberFormat="1" applyFill="1" applyBorder="1" applyAlignment="1">
      <alignment horizontal="center" vertical="center"/>
    </xf>
    <xf numFmtId="2" fontId="0" fillId="31" borderId="11" xfId="0" applyNumberFormat="1" applyFill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2" fontId="0" fillId="31" borderId="11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 vertical="center"/>
    </xf>
    <xf numFmtId="2" fontId="0" fillId="31" borderId="14" xfId="0" applyNumberFormat="1" applyFill="1" applyBorder="1" applyAlignment="1">
      <alignment horizontal="center"/>
    </xf>
    <xf numFmtId="0" fontId="0" fillId="31" borderId="15" xfId="0" applyFont="1" applyFill="1" applyBorder="1" applyAlignment="1">
      <alignment horizontal="center"/>
    </xf>
    <xf numFmtId="0" fontId="0" fillId="31" borderId="16" xfId="0" applyFont="1" applyFill="1" applyBorder="1" applyAlignment="1">
      <alignment horizontal="center"/>
    </xf>
    <xf numFmtId="0" fontId="0" fillId="31" borderId="17" xfId="0" applyFill="1" applyBorder="1" applyAlignment="1">
      <alignment horizontal="center"/>
    </xf>
    <xf numFmtId="2" fontId="0" fillId="0" borderId="18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31" borderId="19" xfId="0" applyNumberFormat="1" applyFill="1" applyBorder="1" applyAlignment="1">
      <alignment horizontal="center"/>
    </xf>
    <xf numFmtId="2" fontId="0" fillId="31" borderId="20" xfId="0" applyNumberFormat="1" applyFill="1" applyBorder="1" applyAlignment="1">
      <alignment horizontal="center"/>
    </xf>
    <xf numFmtId="0" fontId="0" fillId="30" borderId="21" xfId="0" applyFont="1" applyFill="1" applyBorder="1" applyAlignment="1">
      <alignment horizontal="center"/>
    </xf>
    <xf numFmtId="0" fontId="0" fillId="30" borderId="22" xfId="0" applyFill="1" applyBorder="1" applyAlignment="1">
      <alignment horizontal="center"/>
    </xf>
    <xf numFmtId="2" fontId="0" fillId="0" borderId="23" xfId="0" applyNumberFormat="1" applyFill="1" applyBorder="1" applyAlignment="1">
      <alignment horizontal="center" vertical="center"/>
    </xf>
    <xf numFmtId="2" fontId="0" fillId="30" borderId="24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31" borderId="14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30" borderId="25" xfId="0" applyFont="1" applyFill="1" applyBorder="1" applyAlignment="1">
      <alignment horizontal="center"/>
    </xf>
    <xf numFmtId="0" fontId="0" fillId="30" borderId="26" xfId="0" applyFont="1" applyFill="1" applyBorder="1" applyAlignment="1">
      <alignment horizontal="center"/>
    </xf>
    <xf numFmtId="0" fontId="0" fillId="31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31" borderId="26" xfId="0" applyFont="1" applyFill="1" applyBorder="1" applyAlignment="1">
      <alignment horizontal="center"/>
    </xf>
    <xf numFmtId="2" fontId="0" fillId="31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1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30" borderId="29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30" xfId="0" applyNumberFormat="1" applyFill="1" applyBorder="1" applyAlignment="1">
      <alignment horizontal="center" vertical="center"/>
    </xf>
    <xf numFmtId="2" fontId="0" fillId="30" borderId="31" xfId="0" applyNumberFormat="1" applyFill="1" applyBorder="1" applyAlignment="1">
      <alignment horizontal="center"/>
    </xf>
    <xf numFmtId="2" fontId="0" fillId="30" borderId="20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" fontId="0" fillId="31" borderId="20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79" fontId="13" fillId="31" borderId="14" xfId="0" applyNumberFormat="1" applyFont="1" applyFill="1" applyBorder="1" applyAlignment="1">
      <alignment horizontal="center"/>
    </xf>
    <xf numFmtId="179" fontId="13" fillId="0" borderId="14" xfId="0" applyNumberFormat="1" applyFont="1" applyBorder="1" applyAlignment="1">
      <alignment horizontal="center"/>
    </xf>
    <xf numFmtId="179" fontId="0" fillId="30" borderId="14" xfId="0" applyNumberFormat="1" applyFill="1" applyBorder="1" applyAlignment="1">
      <alignment horizontal="center"/>
    </xf>
    <xf numFmtId="0" fontId="11" fillId="31" borderId="25" xfId="0" applyFont="1" applyFill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0" fontId="0" fillId="31" borderId="2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79" fontId="13" fillId="31" borderId="31" xfId="0" applyNumberFormat="1" applyFont="1" applyFill="1" applyBorder="1" applyAlignment="1">
      <alignment horizontal="center"/>
    </xf>
    <xf numFmtId="179" fontId="13" fillId="0" borderId="20" xfId="0" applyNumberFormat="1" applyFont="1" applyBorder="1" applyAlignment="1">
      <alignment horizontal="center"/>
    </xf>
    <xf numFmtId="179" fontId="0" fillId="30" borderId="20" xfId="0" applyNumberFormat="1" applyFill="1" applyBorder="1" applyAlignment="1">
      <alignment horizontal="center"/>
    </xf>
    <xf numFmtId="1" fontId="0" fillId="31" borderId="14" xfId="0" applyNumberFormat="1" applyFill="1" applyBorder="1" applyAlignment="1">
      <alignment horizontal="center" vertical="center"/>
    </xf>
    <xf numFmtId="2" fontId="0" fillId="31" borderId="14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2" fontId="0" fillId="31" borderId="25" xfId="0" applyNumberFormat="1" applyFill="1" applyBorder="1" applyAlignment="1">
      <alignment horizontal="center" vertical="center"/>
    </xf>
    <xf numFmtId="2" fontId="14" fillId="31" borderId="26" xfId="0" applyNumberFormat="1" applyFont="1" applyFill="1" applyBorder="1" applyAlignment="1">
      <alignment horizontal="center" vertical="center"/>
    </xf>
    <xf numFmtId="2" fontId="0" fillId="31" borderId="26" xfId="0" applyNumberFormat="1" applyFill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31" borderId="29" xfId="0" applyNumberFormat="1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1" fontId="0" fillId="31" borderId="31" xfId="0" applyNumberFormat="1" applyFill="1" applyBorder="1" applyAlignment="1">
      <alignment horizontal="center" vertical="center"/>
    </xf>
    <xf numFmtId="2" fontId="0" fillId="31" borderId="20" xfId="0" applyNumberForma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32" borderId="28" xfId="0" applyFont="1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2" fontId="0" fillId="32" borderId="23" xfId="0" applyNumberFormat="1" applyFill="1" applyBorder="1" applyAlignment="1">
      <alignment horizontal="center" vertical="center"/>
    </xf>
    <xf numFmtId="179" fontId="0" fillId="32" borderId="24" xfId="0" applyNumberFormat="1" applyFill="1" applyBorder="1" applyAlignment="1">
      <alignment horizontal="center"/>
    </xf>
    <xf numFmtId="179" fontId="0" fillId="32" borderId="14" xfId="0" applyNumberFormat="1" applyFill="1" applyBorder="1" applyAlignment="1">
      <alignment horizontal="center"/>
    </xf>
    <xf numFmtId="179" fontId="0" fillId="32" borderId="10" xfId="0" applyNumberFormat="1" applyFill="1" applyBorder="1" applyAlignment="1">
      <alignment horizontal="center"/>
    </xf>
    <xf numFmtId="2" fontId="0" fillId="32" borderId="0" xfId="0" applyNumberForma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4" fillId="30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zoomScale="175" zoomScaleNormal="175" zoomScalePageLayoutView="0" workbookViewId="0" topLeftCell="A1">
      <selection activeCell="U4" sqref="U4"/>
    </sheetView>
  </sheetViews>
  <sheetFormatPr defaultColWidth="5.7109375" defaultRowHeight="12.75"/>
  <cols>
    <col min="1" max="5" width="5.7109375" style="3" customWidth="1"/>
    <col min="6" max="6" width="13.57421875" style="3" customWidth="1"/>
    <col min="7" max="7" width="15.8515625" style="3" customWidth="1"/>
    <col min="8" max="8" width="5.8515625" style="3" customWidth="1"/>
    <col min="9" max="13" width="5.7109375" style="3" customWidth="1"/>
    <col min="14" max="14" width="6.7109375" style="3" customWidth="1"/>
    <col min="15" max="20" width="5.7109375" style="3" customWidth="1"/>
    <col min="21" max="21" width="6.7109375" style="3" customWidth="1"/>
    <col min="22" max="31" width="5.7109375" style="3" customWidth="1"/>
    <col min="32" max="32" width="8.140625" style="3" customWidth="1"/>
    <col min="33" max="33" width="8.8515625" style="3" bestFit="1" customWidth="1"/>
    <col min="34" max="34" width="9.00390625" style="3" customWidth="1"/>
    <col min="35" max="16384" width="5.7109375" style="3" customWidth="1"/>
  </cols>
  <sheetData>
    <row r="1" spans="1:35" ht="21">
      <c r="A1" s="39" t="s">
        <v>84</v>
      </c>
      <c r="B1" s="39" t="s">
        <v>85</v>
      </c>
      <c r="C1" s="8" t="s">
        <v>35</v>
      </c>
      <c r="D1" s="8" t="s">
        <v>98</v>
      </c>
      <c r="E1" s="8" t="s">
        <v>99</v>
      </c>
      <c r="F1" s="8" t="s">
        <v>100</v>
      </c>
      <c r="G1" s="8" t="s">
        <v>102</v>
      </c>
      <c r="H1" s="39" t="s">
        <v>69</v>
      </c>
      <c r="I1" s="39" t="s">
        <v>70</v>
      </c>
      <c r="J1" s="28" t="s">
        <v>67</v>
      </c>
      <c r="K1" s="32" t="s">
        <v>36</v>
      </c>
      <c r="L1" s="32" t="s">
        <v>37</v>
      </c>
      <c r="M1" s="35" t="s">
        <v>38</v>
      </c>
      <c r="N1" s="21" t="s">
        <v>71</v>
      </c>
      <c r="O1" s="37" t="s">
        <v>72</v>
      </c>
      <c r="P1" s="6" t="s">
        <v>57</v>
      </c>
      <c r="Q1" s="44" t="s">
        <v>58</v>
      </c>
      <c r="R1" s="31" t="s">
        <v>1</v>
      </c>
      <c r="S1" s="31" t="s">
        <v>2</v>
      </c>
      <c r="T1" s="12" t="s">
        <v>0</v>
      </c>
      <c r="U1" s="20" t="s">
        <v>73</v>
      </c>
      <c r="V1" s="41" t="s">
        <v>55</v>
      </c>
      <c r="W1" s="42" t="s">
        <v>74</v>
      </c>
      <c r="X1" s="41" t="s">
        <v>54</v>
      </c>
      <c r="Y1" s="22" t="s">
        <v>75</v>
      </c>
      <c r="Z1" s="22" t="s">
        <v>76</v>
      </c>
      <c r="AA1" s="22" t="s">
        <v>77</v>
      </c>
      <c r="AB1" s="41" t="s">
        <v>40</v>
      </c>
      <c r="AC1" s="22" t="s">
        <v>78</v>
      </c>
      <c r="AD1" s="41" t="s">
        <v>39</v>
      </c>
      <c r="AE1" s="22" t="s">
        <v>79</v>
      </c>
      <c r="AF1" s="22" t="s">
        <v>80</v>
      </c>
      <c r="AG1" s="127" t="s">
        <v>93</v>
      </c>
      <c r="AH1" s="128"/>
      <c r="AI1" s="129"/>
    </row>
    <row r="2" spans="1:35" ht="14.25">
      <c r="A2" s="40" t="s">
        <v>52</v>
      </c>
      <c r="B2" s="40" t="s">
        <v>30</v>
      </c>
      <c r="C2" s="20" t="s">
        <v>83</v>
      </c>
      <c r="D2" s="20" t="s">
        <v>104</v>
      </c>
      <c r="E2" s="20" t="s">
        <v>104</v>
      </c>
      <c r="F2" s="20" t="s">
        <v>83</v>
      </c>
      <c r="G2" s="20" t="s">
        <v>103</v>
      </c>
      <c r="H2" s="40" t="s">
        <v>62</v>
      </c>
      <c r="I2" s="40" t="s">
        <v>32</v>
      </c>
      <c r="J2" s="28" t="s">
        <v>68</v>
      </c>
      <c r="K2" s="32" t="s">
        <v>34</v>
      </c>
      <c r="L2" s="32" t="s">
        <v>33</v>
      </c>
      <c r="M2" s="35" t="s">
        <v>34</v>
      </c>
      <c r="N2" s="21" t="s">
        <v>68</v>
      </c>
      <c r="O2" s="32"/>
      <c r="P2" s="6" t="s">
        <v>48</v>
      </c>
      <c r="Q2" s="32" t="s">
        <v>49</v>
      </c>
      <c r="R2" s="32"/>
      <c r="S2" s="32"/>
      <c r="T2" s="7" t="s">
        <v>50</v>
      </c>
      <c r="U2" s="20" t="s">
        <v>82</v>
      </c>
      <c r="V2" s="41" t="s">
        <v>51</v>
      </c>
      <c r="W2" s="41"/>
      <c r="X2" s="41" t="s">
        <v>52</v>
      </c>
      <c r="Y2" s="2"/>
      <c r="Z2" s="2" t="s">
        <v>53</v>
      </c>
      <c r="AA2" s="2" t="s">
        <v>56</v>
      </c>
      <c r="AB2" s="41" t="s">
        <v>53</v>
      </c>
      <c r="AC2" s="2" t="s">
        <v>56</v>
      </c>
      <c r="AD2" s="41" t="s">
        <v>56</v>
      </c>
      <c r="AE2" s="22" t="s">
        <v>82</v>
      </c>
      <c r="AF2" s="22" t="s">
        <v>81</v>
      </c>
      <c r="AG2" s="127" t="s">
        <v>105</v>
      </c>
      <c r="AH2" s="127"/>
      <c r="AI2" s="127"/>
    </row>
    <row r="3" spans="1:2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33" ht="12.75">
      <c r="A4" s="36">
        <v>6</v>
      </c>
      <c r="B4" s="36">
        <v>6</v>
      </c>
      <c r="C4" s="9">
        <f>A4*B4</f>
        <v>36</v>
      </c>
      <c r="D4" s="9">
        <v>0.35</v>
      </c>
      <c r="E4" s="9">
        <v>0.7</v>
      </c>
      <c r="F4" s="9">
        <f>(D4*E4)</f>
        <v>0.24499999999999997</v>
      </c>
      <c r="G4" s="9">
        <v>6.5</v>
      </c>
      <c r="H4" s="36">
        <f>(F4*G4)</f>
        <v>1.5924999999999998</v>
      </c>
      <c r="I4" s="36">
        <f>(F4*G4)</f>
        <v>1.5924999999999998</v>
      </c>
      <c r="J4" s="29">
        <f>H4*A4*1.3+I4*B4*1.3</f>
        <v>24.843</v>
      </c>
      <c r="K4" s="36">
        <v>0.39</v>
      </c>
      <c r="L4" s="36">
        <v>3.36</v>
      </c>
      <c r="M4" s="36">
        <v>2</v>
      </c>
      <c r="N4" s="1">
        <f>(1.3*K4+1.5*L4+1.5*M4)*C4</f>
        <v>307.692</v>
      </c>
      <c r="O4" s="38">
        <v>4</v>
      </c>
      <c r="P4" s="10">
        <f>(N4+J4)*O4</f>
        <v>1330.14</v>
      </c>
      <c r="Q4" s="36">
        <v>27</v>
      </c>
      <c r="R4" s="36">
        <v>0.8</v>
      </c>
      <c r="S4" s="36">
        <v>1.45</v>
      </c>
      <c r="T4" s="1">
        <f>R4*Q4/S4</f>
        <v>14.896551724137932</v>
      </c>
      <c r="U4" s="15">
        <f>P4*10/T4</f>
        <v>892.9180555555556</v>
      </c>
      <c r="V4" s="43">
        <v>7700</v>
      </c>
      <c r="W4" s="45">
        <v>1</v>
      </c>
      <c r="X4" s="41">
        <v>3</v>
      </c>
      <c r="Y4" s="5">
        <f>SQRT(3.14^2*V4/T4)</f>
        <v>71.38913769952318</v>
      </c>
      <c r="Z4" s="2">
        <f>(W4*X4*100)/Y4</f>
        <v>4.202319984066761</v>
      </c>
      <c r="AA4" s="2">
        <f>Z4*2*SQRT(3)</f>
        <v>14.557263444131328</v>
      </c>
      <c r="AB4" s="41">
        <v>30</v>
      </c>
      <c r="AC4" s="2">
        <f>U4/AA4</f>
        <v>61.338318083096176</v>
      </c>
      <c r="AD4" s="41">
        <v>70</v>
      </c>
      <c r="AE4" s="13">
        <f>AB4*AD4</f>
        <v>2100</v>
      </c>
      <c r="AF4" s="14">
        <f>AD4*AB4^3/12</f>
        <v>157500</v>
      </c>
      <c r="AG4" s="3">
        <f>(AB4*(AD4^2))/6</f>
        <v>24500</v>
      </c>
    </row>
    <row r="5" spans="1:32" ht="12.75">
      <c r="A5" s="36"/>
      <c r="B5" s="36"/>
      <c r="C5" s="9"/>
      <c r="D5" s="9"/>
      <c r="E5" s="9"/>
      <c r="F5" s="9"/>
      <c r="G5" s="9"/>
      <c r="H5" s="36"/>
      <c r="I5" s="36"/>
      <c r="J5" s="29"/>
      <c r="K5" s="36"/>
      <c r="L5" s="36"/>
      <c r="M5" s="36"/>
      <c r="N5" s="1"/>
      <c r="O5" s="38"/>
      <c r="P5" s="10"/>
      <c r="Q5" s="36"/>
      <c r="R5" s="36"/>
      <c r="S5" s="36"/>
      <c r="T5" s="1"/>
      <c r="U5" s="15"/>
      <c r="V5" s="43"/>
      <c r="W5" s="45"/>
      <c r="X5" s="41"/>
      <c r="Y5" s="5"/>
      <c r="Z5" s="2"/>
      <c r="AA5" s="2"/>
      <c r="AB5" s="41"/>
      <c r="AC5" s="2"/>
      <c r="AD5" s="41"/>
      <c r="AE5" s="13"/>
      <c r="AF5" s="14"/>
    </row>
    <row r="6" spans="1:32" ht="12.75">
      <c r="A6" s="36"/>
      <c r="B6" s="36"/>
      <c r="C6" s="9"/>
      <c r="D6" s="9"/>
      <c r="E6" s="9"/>
      <c r="F6" s="9"/>
      <c r="G6" s="9"/>
      <c r="H6" s="36"/>
      <c r="I6" s="36"/>
      <c r="J6" s="29"/>
      <c r="K6" s="36"/>
      <c r="L6" s="36"/>
      <c r="M6" s="36"/>
      <c r="N6" s="1"/>
      <c r="O6" s="38"/>
      <c r="P6" s="10"/>
      <c r="Q6" s="36"/>
      <c r="R6" s="36"/>
      <c r="S6" s="36"/>
      <c r="T6" s="1"/>
      <c r="U6" s="15"/>
      <c r="V6" s="43"/>
      <c r="W6" s="45"/>
      <c r="X6" s="41"/>
      <c r="Y6" s="5"/>
      <c r="Z6" s="2"/>
      <c r="AA6" s="2"/>
      <c r="AB6" s="41"/>
      <c r="AC6" s="2"/>
      <c r="AD6" s="41"/>
      <c r="AE6" s="13"/>
      <c r="AF6" s="14"/>
    </row>
    <row r="7" spans="1:32" ht="12.75">
      <c r="A7" s="36"/>
      <c r="B7" s="36"/>
      <c r="C7" s="9"/>
      <c r="D7" s="9"/>
      <c r="E7" s="9"/>
      <c r="F7" s="9"/>
      <c r="G7" s="9"/>
      <c r="H7" s="36"/>
      <c r="I7" s="36"/>
      <c r="J7" s="29"/>
      <c r="K7" s="36"/>
      <c r="L7" s="36"/>
      <c r="M7" s="36"/>
      <c r="N7" s="1"/>
      <c r="O7" s="38"/>
      <c r="P7" s="10"/>
      <c r="Q7" s="36"/>
      <c r="R7" s="36"/>
      <c r="S7" s="36"/>
      <c r="T7" s="1"/>
      <c r="U7" s="15"/>
      <c r="V7" s="43"/>
      <c r="W7" s="45"/>
      <c r="X7" s="41"/>
      <c r="Y7" s="5"/>
      <c r="Z7" s="2"/>
      <c r="AA7" s="2"/>
      <c r="AB7" s="41"/>
      <c r="AC7" s="2"/>
      <c r="AD7" s="41"/>
      <c r="AE7" s="13"/>
      <c r="AF7" s="14"/>
    </row>
    <row r="8" spans="1:32" ht="12.75">
      <c r="A8" s="36"/>
      <c r="B8" s="36"/>
      <c r="C8" s="9"/>
      <c r="D8" s="9"/>
      <c r="E8" s="9"/>
      <c r="F8" s="9"/>
      <c r="G8" s="9"/>
      <c r="H8" s="36"/>
      <c r="I8" s="36"/>
      <c r="J8" s="29"/>
      <c r="K8" s="36"/>
      <c r="L8" s="36"/>
      <c r="M8" s="36"/>
      <c r="N8" s="1" t="s">
        <v>41</v>
      </c>
      <c r="O8" s="38" t="s">
        <v>41</v>
      </c>
      <c r="P8" s="10"/>
      <c r="Q8" s="36"/>
      <c r="R8" s="36"/>
      <c r="S8" s="36"/>
      <c r="T8" s="1"/>
      <c r="U8" s="15"/>
      <c r="V8" s="43"/>
      <c r="W8" s="45"/>
      <c r="X8" s="41"/>
      <c r="Y8" s="5"/>
      <c r="Z8" s="2"/>
      <c r="AA8" s="2"/>
      <c r="AB8" s="41"/>
      <c r="AC8" s="2"/>
      <c r="AD8" s="41"/>
      <c r="AE8" s="14"/>
      <c r="AF8" s="14"/>
    </row>
    <row r="9" spans="1:32" ht="12.75">
      <c r="A9" s="36"/>
      <c r="B9" s="36"/>
      <c r="C9" s="9"/>
      <c r="D9" s="9"/>
      <c r="E9" s="9"/>
      <c r="F9" s="9"/>
      <c r="G9" s="9"/>
      <c r="H9" s="36"/>
      <c r="I9" s="36"/>
      <c r="J9" s="29"/>
      <c r="K9" s="36"/>
      <c r="L9" s="36"/>
      <c r="M9" s="36"/>
      <c r="N9" s="1" t="s">
        <v>41</v>
      </c>
      <c r="O9" s="38" t="s">
        <v>41</v>
      </c>
      <c r="P9" s="10"/>
      <c r="Q9" s="36"/>
      <c r="R9" s="36"/>
      <c r="S9" s="36"/>
      <c r="T9" s="1"/>
      <c r="U9" s="15"/>
      <c r="V9" s="43"/>
      <c r="W9" s="45"/>
      <c r="X9" s="41"/>
      <c r="Y9" s="5"/>
      <c r="Z9" s="2"/>
      <c r="AA9" s="2"/>
      <c r="AB9" s="41"/>
      <c r="AC9" s="2"/>
      <c r="AD9" s="41"/>
      <c r="AE9" s="14"/>
      <c r="AF9" s="14"/>
    </row>
    <row r="10" spans="1:32" ht="12.75">
      <c r="A10" s="36"/>
      <c r="B10" s="36"/>
      <c r="C10" s="9"/>
      <c r="D10" s="9"/>
      <c r="E10" s="9"/>
      <c r="F10" s="9"/>
      <c r="G10" s="9"/>
      <c r="H10" s="36"/>
      <c r="I10" s="36"/>
      <c r="J10" s="29"/>
      <c r="K10" s="36"/>
      <c r="L10" s="36"/>
      <c r="M10" s="36"/>
      <c r="N10" s="1" t="s">
        <v>41</v>
      </c>
      <c r="O10" s="38" t="s">
        <v>41</v>
      </c>
      <c r="P10" s="10"/>
      <c r="Q10" s="36"/>
      <c r="R10" s="36"/>
      <c r="S10" s="36"/>
      <c r="T10" s="1"/>
      <c r="U10" s="15"/>
      <c r="V10" s="43"/>
      <c r="W10" s="45"/>
      <c r="X10" s="41"/>
      <c r="Y10" s="5"/>
      <c r="Z10" s="2"/>
      <c r="AA10" s="2"/>
      <c r="AB10" s="41"/>
      <c r="AC10" s="2"/>
      <c r="AD10" s="41"/>
      <c r="AE10" s="14"/>
      <c r="AF10" s="14"/>
    </row>
    <row r="11" spans="1:32" ht="12.75">
      <c r="A11" s="36"/>
      <c r="B11" s="36"/>
      <c r="C11" s="9"/>
      <c r="D11" s="9"/>
      <c r="E11" s="9"/>
      <c r="F11" s="9"/>
      <c r="G11" s="9"/>
      <c r="H11" s="36"/>
      <c r="I11" s="36"/>
      <c r="J11" s="29"/>
      <c r="K11" s="36"/>
      <c r="L11" s="36"/>
      <c r="M11" s="36"/>
      <c r="N11" s="1" t="s">
        <v>43</v>
      </c>
      <c r="O11" s="38" t="s">
        <v>41</v>
      </c>
      <c r="P11" s="10"/>
      <c r="Q11" s="36"/>
      <c r="R11" s="36"/>
      <c r="S11" s="36"/>
      <c r="T11" s="1"/>
      <c r="U11" s="15"/>
      <c r="V11" s="43"/>
      <c r="W11" s="45"/>
      <c r="X11" s="41"/>
      <c r="Y11" s="5"/>
      <c r="Z11" s="2"/>
      <c r="AA11" s="2"/>
      <c r="AB11" s="41"/>
      <c r="AC11" s="2"/>
      <c r="AD11" s="41"/>
      <c r="AE11" s="14"/>
      <c r="AF11" s="14"/>
    </row>
    <row r="12" spans="1:32" ht="12.75">
      <c r="A12" s="36"/>
      <c r="B12" s="36"/>
      <c r="C12" s="9"/>
      <c r="D12" s="9"/>
      <c r="E12" s="9"/>
      <c r="F12" s="9"/>
      <c r="G12" s="9"/>
      <c r="H12" s="36"/>
      <c r="I12" s="36"/>
      <c r="J12" s="29"/>
      <c r="K12" s="36"/>
      <c r="L12" s="36"/>
      <c r="M12" s="36"/>
      <c r="N12" s="1" t="s">
        <v>41</v>
      </c>
      <c r="O12" s="38" t="s">
        <v>41</v>
      </c>
      <c r="P12" s="10"/>
      <c r="Q12" s="36"/>
      <c r="R12" s="36"/>
      <c r="S12" s="36"/>
      <c r="T12" s="1"/>
      <c r="U12" s="15"/>
      <c r="V12" s="43"/>
      <c r="W12" s="45"/>
      <c r="X12" s="41"/>
      <c r="Y12" s="5"/>
      <c r="Z12" s="2"/>
      <c r="AA12" s="2"/>
      <c r="AB12" s="41"/>
      <c r="AC12" s="2"/>
      <c r="AD12" s="41"/>
      <c r="AE12" s="14"/>
      <c r="AF12" s="14"/>
    </row>
    <row r="13" spans="1:32" ht="12.75">
      <c r="A13" s="36"/>
      <c r="B13" s="36"/>
      <c r="C13" s="9"/>
      <c r="D13" s="9"/>
      <c r="E13" s="9"/>
      <c r="F13" s="9"/>
      <c r="G13" s="9"/>
      <c r="H13" s="36"/>
      <c r="I13" s="36"/>
      <c r="J13" s="29"/>
      <c r="K13" s="36"/>
      <c r="L13" s="36"/>
      <c r="M13" s="36"/>
      <c r="N13" s="1" t="s">
        <v>41</v>
      </c>
      <c r="O13" s="38" t="s">
        <v>41</v>
      </c>
      <c r="P13" s="10"/>
      <c r="Q13" s="36"/>
      <c r="R13" s="36"/>
      <c r="S13" s="36"/>
      <c r="T13" s="1"/>
      <c r="U13" s="15"/>
      <c r="V13" s="43"/>
      <c r="W13" s="45"/>
      <c r="X13" s="41"/>
      <c r="Y13" s="5"/>
      <c r="Z13" s="2"/>
      <c r="AA13" s="2"/>
      <c r="AB13" s="41"/>
      <c r="AC13" s="2"/>
      <c r="AD13" s="41"/>
      <c r="AE13" s="14"/>
      <c r="AF13" s="14"/>
    </row>
    <row r="14" spans="1:32" ht="12.75">
      <c r="A14" s="36"/>
      <c r="B14" s="36"/>
      <c r="C14" s="9"/>
      <c r="D14" s="9"/>
      <c r="E14" s="9"/>
      <c r="F14" s="9"/>
      <c r="G14" s="9"/>
      <c r="H14" s="36"/>
      <c r="I14" s="36"/>
      <c r="J14" s="29"/>
      <c r="K14" s="36"/>
      <c r="L14" s="36"/>
      <c r="M14" s="36"/>
      <c r="N14" s="1" t="s">
        <v>44</v>
      </c>
      <c r="O14" s="38" t="s">
        <v>41</v>
      </c>
      <c r="P14" s="10"/>
      <c r="Q14" s="36"/>
      <c r="R14" s="36"/>
      <c r="S14" s="36"/>
      <c r="T14" s="1"/>
      <c r="U14" s="15"/>
      <c r="V14" s="43"/>
      <c r="W14" s="45"/>
      <c r="X14" s="41"/>
      <c r="Y14" s="5"/>
      <c r="Z14" s="2"/>
      <c r="AA14" s="2"/>
      <c r="AB14" s="41"/>
      <c r="AC14" s="2"/>
      <c r="AD14" s="41"/>
      <c r="AE14" s="14"/>
      <c r="AF14" s="14"/>
    </row>
    <row r="15" spans="1:32" ht="12.75">
      <c r="A15" s="36"/>
      <c r="B15" s="36"/>
      <c r="C15" s="9"/>
      <c r="D15" s="9"/>
      <c r="E15" s="9"/>
      <c r="F15" s="9"/>
      <c r="G15" s="9"/>
      <c r="H15" s="36"/>
      <c r="I15" s="36"/>
      <c r="J15" s="29"/>
      <c r="K15" s="36"/>
      <c r="L15" s="36"/>
      <c r="M15" s="36"/>
      <c r="N15" s="1" t="s">
        <v>41</v>
      </c>
      <c r="O15" s="38" t="s">
        <v>45</v>
      </c>
      <c r="P15" s="10"/>
      <c r="Q15" s="36"/>
      <c r="R15" s="36"/>
      <c r="S15" s="36"/>
      <c r="T15" s="1"/>
      <c r="U15" s="15"/>
      <c r="V15" s="43"/>
      <c r="W15" s="45"/>
      <c r="X15" s="41"/>
      <c r="Y15" s="5"/>
      <c r="Z15" s="2"/>
      <c r="AA15" s="2"/>
      <c r="AB15" s="41"/>
      <c r="AC15" s="2"/>
      <c r="AD15" s="41"/>
      <c r="AE15" s="14"/>
      <c r="AF15" s="14"/>
    </row>
    <row r="16" spans="1:32" ht="12.75">
      <c r="A16" s="36"/>
      <c r="B16" s="36"/>
      <c r="C16" s="9"/>
      <c r="D16" s="9"/>
      <c r="E16" s="9"/>
      <c r="F16" s="9"/>
      <c r="G16" s="9"/>
      <c r="H16" s="36"/>
      <c r="I16" s="36"/>
      <c r="J16" s="29"/>
      <c r="K16" s="36"/>
      <c r="L16" s="36"/>
      <c r="M16" s="36"/>
      <c r="N16" s="1" t="s">
        <v>42</v>
      </c>
      <c r="O16" s="38" t="s">
        <v>43</v>
      </c>
      <c r="P16" s="10"/>
      <c r="Q16" s="36"/>
      <c r="R16" s="36"/>
      <c r="S16" s="36"/>
      <c r="T16" s="1"/>
      <c r="U16" s="15"/>
      <c r="V16" s="43"/>
      <c r="W16" s="45"/>
      <c r="X16" s="41"/>
      <c r="Y16" s="5"/>
      <c r="Z16" s="2"/>
      <c r="AA16" s="2"/>
      <c r="AB16" s="41"/>
      <c r="AC16" s="2"/>
      <c r="AD16" s="41"/>
      <c r="AE16" s="14"/>
      <c r="AF16" s="14"/>
    </row>
    <row r="17" spans="1:32" ht="12.75">
      <c r="A17" s="36"/>
      <c r="B17" s="36"/>
      <c r="C17" s="9"/>
      <c r="D17" s="9"/>
      <c r="E17" s="9"/>
      <c r="F17" s="9"/>
      <c r="G17" s="9"/>
      <c r="H17" s="36"/>
      <c r="I17" s="36"/>
      <c r="J17" s="29"/>
      <c r="K17" s="36"/>
      <c r="L17" s="36"/>
      <c r="M17" s="36"/>
      <c r="N17" s="1" t="s">
        <v>41</v>
      </c>
      <c r="O17" s="38" t="s">
        <v>41</v>
      </c>
      <c r="P17" s="10"/>
      <c r="Q17" s="36"/>
      <c r="R17" s="36"/>
      <c r="S17" s="36"/>
      <c r="T17" s="1"/>
      <c r="U17" s="15"/>
      <c r="V17" s="43"/>
      <c r="W17" s="45"/>
      <c r="X17" s="41"/>
      <c r="Y17" s="5"/>
      <c r="Z17" s="2"/>
      <c r="AA17" s="2"/>
      <c r="AB17" s="41"/>
      <c r="AC17" s="2"/>
      <c r="AD17" s="41"/>
      <c r="AE17" s="14"/>
      <c r="AF17" s="14"/>
    </row>
    <row r="18" spans="1:32" ht="12.75">
      <c r="A18" s="36"/>
      <c r="B18" s="36"/>
      <c r="C18" s="9"/>
      <c r="D18" s="9"/>
      <c r="E18" s="9"/>
      <c r="F18" s="9"/>
      <c r="G18" s="9"/>
      <c r="H18" s="36"/>
      <c r="I18" s="36"/>
      <c r="J18" s="29"/>
      <c r="K18" s="36"/>
      <c r="L18" s="36"/>
      <c r="M18" s="36"/>
      <c r="N18" s="1" t="s">
        <v>41</v>
      </c>
      <c r="O18" s="38" t="s">
        <v>41</v>
      </c>
      <c r="P18" s="10"/>
      <c r="Q18" s="36"/>
      <c r="R18" s="36"/>
      <c r="S18" s="36"/>
      <c r="T18" s="1"/>
      <c r="U18" s="15"/>
      <c r="V18" s="43"/>
      <c r="W18" s="45"/>
      <c r="X18" s="41"/>
      <c r="Y18" s="5"/>
      <c r="Z18" s="2"/>
      <c r="AA18" s="2"/>
      <c r="AB18" s="41"/>
      <c r="AC18" s="2"/>
      <c r="AD18" s="41"/>
      <c r="AE18" s="14"/>
      <c r="AF18" s="14"/>
    </row>
    <row r="19" spans="1:32" ht="12.75">
      <c r="A19" s="36"/>
      <c r="B19" s="36"/>
      <c r="C19" s="9"/>
      <c r="D19" s="9"/>
      <c r="E19" s="9"/>
      <c r="F19" s="9"/>
      <c r="G19" s="9"/>
      <c r="H19" s="36"/>
      <c r="I19" s="36"/>
      <c r="J19" s="29"/>
      <c r="K19" s="36"/>
      <c r="L19" s="36"/>
      <c r="M19" s="36"/>
      <c r="N19" s="1" t="s">
        <v>41</v>
      </c>
      <c r="O19" s="38" t="s">
        <v>42</v>
      </c>
      <c r="P19" s="10"/>
      <c r="Q19" s="36"/>
      <c r="R19" s="36"/>
      <c r="S19" s="36"/>
      <c r="T19" s="1"/>
      <c r="U19" s="15"/>
      <c r="V19" s="43"/>
      <c r="W19" s="45"/>
      <c r="X19" s="41"/>
      <c r="Y19" s="5"/>
      <c r="Z19" s="2"/>
      <c r="AA19" s="2"/>
      <c r="AB19" s="41"/>
      <c r="AC19" s="2"/>
      <c r="AD19" s="41"/>
      <c r="AE19" s="14"/>
      <c r="AF19" s="14"/>
    </row>
    <row r="20" spans="1:32" ht="12.75">
      <c r="A20" s="36"/>
      <c r="B20" s="36"/>
      <c r="C20" s="9"/>
      <c r="D20" s="9"/>
      <c r="E20" s="9"/>
      <c r="F20" s="9"/>
      <c r="G20" s="9"/>
      <c r="H20" s="36"/>
      <c r="I20" s="36"/>
      <c r="J20" s="29"/>
      <c r="K20" s="36"/>
      <c r="L20" s="36"/>
      <c r="M20" s="36"/>
      <c r="N20" s="1" t="s">
        <v>41</v>
      </c>
      <c r="O20" s="38" t="s">
        <v>46</v>
      </c>
      <c r="P20" s="10"/>
      <c r="Q20" s="36"/>
      <c r="R20" s="36"/>
      <c r="S20" s="36"/>
      <c r="T20" s="1"/>
      <c r="U20" s="15"/>
      <c r="V20" s="43"/>
      <c r="W20" s="45"/>
      <c r="X20" s="41"/>
      <c r="Y20" s="5"/>
      <c r="Z20" s="2"/>
      <c r="AA20" s="2"/>
      <c r="AB20" s="41"/>
      <c r="AC20" s="2"/>
      <c r="AD20" s="41"/>
      <c r="AE20" s="14"/>
      <c r="AF20" s="14"/>
    </row>
    <row r="21" spans="1:32" ht="12.75">
      <c r="A21" s="36"/>
      <c r="B21" s="36"/>
      <c r="C21" s="9"/>
      <c r="D21" s="9"/>
      <c r="E21" s="9"/>
      <c r="F21" s="9"/>
      <c r="G21" s="9"/>
      <c r="H21" s="36"/>
      <c r="I21" s="36"/>
      <c r="J21" s="29"/>
      <c r="K21" s="36"/>
      <c r="L21" s="36"/>
      <c r="M21" s="36"/>
      <c r="N21" s="1" t="s">
        <v>41</v>
      </c>
      <c r="O21" s="38" t="s">
        <v>45</v>
      </c>
      <c r="P21" s="10"/>
      <c r="Q21" s="36"/>
      <c r="R21" s="36"/>
      <c r="S21" s="36"/>
      <c r="T21" s="1"/>
      <c r="U21" s="15"/>
      <c r="V21" s="43"/>
      <c r="W21" s="45"/>
      <c r="X21" s="41"/>
      <c r="Y21" s="5"/>
      <c r="Z21" s="2"/>
      <c r="AA21" s="2"/>
      <c r="AB21" s="41"/>
      <c r="AC21" s="2"/>
      <c r="AD21" s="41"/>
      <c r="AE21" s="14"/>
      <c r="AF21" s="14"/>
    </row>
    <row r="22" spans="1:32" ht="12.75">
      <c r="A22" s="36"/>
      <c r="B22" s="36"/>
      <c r="C22" s="9"/>
      <c r="D22" s="9"/>
      <c r="E22" s="9"/>
      <c r="F22" s="9"/>
      <c r="G22" s="9"/>
      <c r="H22" s="36"/>
      <c r="I22" s="36"/>
      <c r="J22" s="29"/>
      <c r="K22" s="36"/>
      <c r="L22" s="36"/>
      <c r="M22" s="36"/>
      <c r="N22" s="1" t="s">
        <v>41</v>
      </c>
      <c r="O22" s="38" t="s">
        <v>45</v>
      </c>
      <c r="P22" s="10"/>
      <c r="Q22" s="36"/>
      <c r="R22" s="36"/>
      <c r="S22" s="36"/>
      <c r="T22" s="1"/>
      <c r="U22" s="15"/>
      <c r="V22" s="43"/>
      <c r="W22" s="45"/>
      <c r="X22" s="41"/>
      <c r="Y22" s="5"/>
      <c r="Z22" s="2"/>
      <c r="AA22" s="2"/>
      <c r="AB22" s="41"/>
      <c r="AC22" s="2"/>
      <c r="AD22" s="41"/>
      <c r="AE22" s="14"/>
      <c r="AF22" s="14"/>
    </row>
    <row r="23" spans="1:32" ht="12.75">
      <c r="A23" s="36"/>
      <c r="B23" s="36"/>
      <c r="C23" s="9"/>
      <c r="D23" s="9"/>
      <c r="E23" s="9"/>
      <c r="F23" s="9"/>
      <c r="G23" s="9"/>
      <c r="H23" s="36"/>
      <c r="I23" s="36"/>
      <c r="J23" s="29"/>
      <c r="K23" s="36"/>
      <c r="L23" s="36"/>
      <c r="M23" s="36"/>
      <c r="N23" s="1" t="s">
        <v>41</v>
      </c>
      <c r="O23" s="38" t="s">
        <v>41</v>
      </c>
      <c r="P23" s="10"/>
      <c r="Q23" s="36"/>
      <c r="R23" s="36"/>
      <c r="S23" s="36"/>
      <c r="T23" s="1"/>
      <c r="U23" s="15"/>
      <c r="V23" s="43"/>
      <c r="W23" s="45"/>
      <c r="X23" s="41"/>
      <c r="Y23" s="5"/>
      <c r="Z23" s="2"/>
      <c r="AA23" s="2"/>
      <c r="AB23" s="41"/>
      <c r="AC23" s="2"/>
      <c r="AD23" s="41"/>
      <c r="AE23" s="14"/>
      <c r="AF23" s="14"/>
    </row>
    <row r="24" spans="1:32" ht="12.75">
      <c r="A24" s="36"/>
      <c r="B24" s="36"/>
      <c r="C24" s="9"/>
      <c r="D24" s="9"/>
      <c r="E24" s="9"/>
      <c r="F24" s="9"/>
      <c r="G24" s="9"/>
      <c r="H24" s="36"/>
      <c r="I24" s="36"/>
      <c r="J24" s="29"/>
      <c r="K24" s="36"/>
      <c r="L24" s="36"/>
      <c r="M24" s="36"/>
      <c r="N24" s="1" t="s">
        <v>45</v>
      </c>
      <c r="O24" s="38" t="s">
        <v>41</v>
      </c>
      <c r="P24" s="10"/>
      <c r="Q24" s="36"/>
      <c r="R24" s="36"/>
      <c r="S24" s="36"/>
      <c r="T24" s="1"/>
      <c r="U24" s="15"/>
      <c r="V24" s="43"/>
      <c r="W24" s="45"/>
      <c r="X24" s="41"/>
      <c r="Y24" s="5"/>
      <c r="Z24" s="2"/>
      <c r="AA24" s="2"/>
      <c r="AB24" s="41"/>
      <c r="AC24" s="2"/>
      <c r="AD24" s="41"/>
      <c r="AE24" s="14"/>
      <c r="AF24" s="14"/>
    </row>
    <row r="25" spans="1:32" ht="12.75">
      <c r="A25" s="36"/>
      <c r="B25" s="36"/>
      <c r="C25" s="9"/>
      <c r="D25" s="9"/>
      <c r="E25" s="9"/>
      <c r="F25" s="9"/>
      <c r="G25" s="9"/>
      <c r="H25" s="36"/>
      <c r="I25" s="36"/>
      <c r="J25" s="29"/>
      <c r="K25" s="36"/>
      <c r="L25" s="36"/>
      <c r="M25" s="36"/>
      <c r="N25" s="1" t="s">
        <v>41</v>
      </c>
      <c r="O25" s="38" t="s">
        <v>42</v>
      </c>
      <c r="P25" s="10"/>
      <c r="Q25" s="36"/>
      <c r="R25" s="36"/>
      <c r="S25" s="36"/>
      <c r="T25" s="1"/>
      <c r="U25" s="15"/>
      <c r="V25" s="43"/>
      <c r="W25" s="45"/>
      <c r="X25" s="41"/>
      <c r="Y25" s="5"/>
      <c r="Z25" s="2"/>
      <c r="AA25" s="2"/>
      <c r="AB25" s="41"/>
      <c r="AC25" s="2"/>
      <c r="AD25" s="41"/>
      <c r="AE25" s="14"/>
      <c r="AF25" s="14"/>
    </row>
    <row r="26" spans="1:32" ht="12.75">
      <c r="A26" s="36"/>
      <c r="B26" s="36"/>
      <c r="C26" s="9"/>
      <c r="D26" s="9"/>
      <c r="E26" s="9"/>
      <c r="F26" s="9"/>
      <c r="G26" s="9"/>
      <c r="H26" s="36"/>
      <c r="I26" s="36"/>
      <c r="J26" s="29"/>
      <c r="K26" s="36"/>
      <c r="L26" s="36"/>
      <c r="M26" s="36"/>
      <c r="N26" s="1" t="s">
        <v>41</v>
      </c>
      <c r="O26" s="38" t="s">
        <v>41</v>
      </c>
      <c r="P26" s="10"/>
      <c r="Q26" s="36"/>
      <c r="R26" s="36"/>
      <c r="S26" s="36"/>
      <c r="T26" s="1"/>
      <c r="U26" s="15"/>
      <c r="V26" s="43"/>
      <c r="W26" s="45"/>
      <c r="X26" s="41"/>
      <c r="Y26" s="5"/>
      <c r="Z26" s="2"/>
      <c r="AA26" s="2"/>
      <c r="AB26" s="41"/>
      <c r="AC26" s="2"/>
      <c r="AD26" s="41"/>
      <c r="AE26" s="14"/>
      <c r="AF26" s="14"/>
    </row>
    <row r="27" spans="1:32" ht="12.75">
      <c r="A27" s="36"/>
      <c r="B27" s="36"/>
      <c r="C27" s="9"/>
      <c r="D27" s="9"/>
      <c r="E27" s="9"/>
      <c r="F27" s="9"/>
      <c r="G27" s="9"/>
      <c r="H27" s="36"/>
      <c r="I27" s="36"/>
      <c r="J27" s="29"/>
      <c r="K27" s="36"/>
      <c r="L27" s="36"/>
      <c r="M27" s="36"/>
      <c r="N27" s="1" t="s">
        <v>41</v>
      </c>
      <c r="O27" s="38" t="s">
        <v>41</v>
      </c>
      <c r="P27" s="10"/>
      <c r="Q27" s="36"/>
      <c r="R27" s="36"/>
      <c r="S27" s="36"/>
      <c r="T27" s="1"/>
      <c r="U27" s="15"/>
      <c r="V27" s="43"/>
      <c r="W27" s="45"/>
      <c r="X27" s="46"/>
      <c r="Y27" s="2"/>
      <c r="Z27" s="2"/>
      <c r="AA27" s="2"/>
      <c r="AB27" s="41"/>
      <c r="AC27" s="2"/>
      <c r="AD27" s="41"/>
      <c r="AE27" s="14"/>
      <c r="AF27" s="14"/>
    </row>
    <row r="28" ht="12.75">
      <c r="W28" s="17"/>
    </row>
    <row r="32" ht="12.75">
      <c r="T32" s="3" t="s">
        <v>20</v>
      </c>
    </row>
    <row r="38" ht="12.75">
      <c r="I38" s="3" t="s">
        <v>47</v>
      </c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"/>
  <sheetViews>
    <sheetView zoomScale="120" zoomScaleNormal="120" zoomScalePageLayoutView="0" workbookViewId="0" topLeftCell="A1">
      <selection activeCell="X4" sqref="X4"/>
    </sheetView>
  </sheetViews>
  <sheetFormatPr defaultColWidth="5.7109375" defaultRowHeight="12.75"/>
  <cols>
    <col min="1" max="4" width="5.7109375" style="0" customWidth="1"/>
    <col min="5" max="5" width="10.8515625" style="0" customWidth="1"/>
    <col min="6" max="6" width="8.140625" style="0" customWidth="1"/>
    <col min="7" max="7" width="9.8515625" style="0" customWidth="1"/>
    <col min="8" max="8" width="11.00390625" style="0" customWidth="1"/>
    <col min="9" max="11" width="5.7109375" style="0" customWidth="1"/>
    <col min="12" max="12" width="6.7109375" style="0" customWidth="1"/>
    <col min="13" max="14" width="5.7109375" style="0" customWidth="1"/>
    <col min="15" max="15" width="6.7109375" style="0" customWidth="1"/>
    <col min="16" max="16" width="5.7109375" style="0" customWidth="1"/>
    <col min="17" max="17" width="6.7109375" style="0" customWidth="1"/>
    <col min="18" max="18" width="8.28125" style="0" customWidth="1"/>
    <col min="19" max="19" width="11.140625" style="0" customWidth="1"/>
    <col min="20" max="27" width="5.7109375" style="0" customWidth="1"/>
    <col min="28" max="28" width="6.7109375" style="0" customWidth="1"/>
  </cols>
  <sheetData>
    <row r="1" spans="1:29" s="3" customFormat="1" ht="19.5">
      <c r="A1" s="39" t="s">
        <v>84</v>
      </c>
      <c r="B1" s="39" t="s">
        <v>85</v>
      </c>
      <c r="C1" s="20" t="s">
        <v>106</v>
      </c>
      <c r="D1" s="130" t="s">
        <v>107</v>
      </c>
      <c r="E1" s="20" t="s">
        <v>108</v>
      </c>
      <c r="F1" s="39" t="s">
        <v>69</v>
      </c>
      <c r="G1" s="39" t="s">
        <v>70</v>
      </c>
      <c r="H1" s="28" t="s">
        <v>67</v>
      </c>
      <c r="I1" s="32" t="s">
        <v>36</v>
      </c>
      <c r="J1" s="32" t="s">
        <v>37</v>
      </c>
      <c r="K1" s="35" t="s">
        <v>38</v>
      </c>
      <c r="L1" s="21" t="s">
        <v>71</v>
      </c>
      <c r="M1" s="37" t="s">
        <v>72</v>
      </c>
      <c r="N1" s="6" t="s">
        <v>57</v>
      </c>
      <c r="O1" s="47" t="s">
        <v>86</v>
      </c>
      <c r="P1" s="47" t="s">
        <v>87</v>
      </c>
      <c r="Q1" s="23" t="s">
        <v>88</v>
      </c>
      <c r="R1" s="20" t="s">
        <v>73</v>
      </c>
      <c r="S1" s="41" t="s">
        <v>27</v>
      </c>
      <c r="T1" s="42" t="s">
        <v>74</v>
      </c>
      <c r="U1" s="41" t="s">
        <v>28</v>
      </c>
      <c r="V1" s="24" t="s">
        <v>89</v>
      </c>
      <c r="W1" s="25" t="s">
        <v>76</v>
      </c>
      <c r="X1" s="26" t="s">
        <v>90</v>
      </c>
      <c r="Y1" s="48" t="s">
        <v>79</v>
      </c>
      <c r="Z1" s="49" t="s">
        <v>80</v>
      </c>
      <c r="AA1" s="49" t="s">
        <v>76</v>
      </c>
      <c r="AB1" s="27" t="s">
        <v>91</v>
      </c>
      <c r="AC1" s="3" t="s">
        <v>59</v>
      </c>
    </row>
    <row r="2" spans="1:28" s="3" customFormat="1" ht="14.25">
      <c r="A2" s="40" t="s">
        <v>52</v>
      </c>
      <c r="B2" s="40" t="s">
        <v>30</v>
      </c>
      <c r="C2" s="8" t="s">
        <v>31</v>
      </c>
      <c r="D2" s="20" t="s">
        <v>103</v>
      </c>
      <c r="E2" s="20" t="s">
        <v>109</v>
      </c>
      <c r="F2" s="40" t="s">
        <v>32</v>
      </c>
      <c r="G2" s="40" t="s">
        <v>32</v>
      </c>
      <c r="H2" s="28" t="s">
        <v>68</v>
      </c>
      <c r="I2" s="32" t="s">
        <v>34</v>
      </c>
      <c r="J2" s="32" t="s">
        <v>33</v>
      </c>
      <c r="K2" s="35" t="s">
        <v>34</v>
      </c>
      <c r="L2" s="21" t="s">
        <v>68</v>
      </c>
      <c r="M2" s="32"/>
      <c r="N2" s="6" t="s">
        <v>48</v>
      </c>
      <c r="O2" s="32" t="s">
        <v>21</v>
      </c>
      <c r="P2" s="32"/>
      <c r="Q2" s="7" t="s">
        <v>22</v>
      </c>
      <c r="R2" s="8" t="s">
        <v>29</v>
      </c>
      <c r="S2" s="41" t="s">
        <v>21</v>
      </c>
      <c r="T2" s="41"/>
      <c r="U2" s="41" t="s">
        <v>23</v>
      </c>
      <c r="V2" s="2" t="s">
        <v>5</v>
      </c>
      <c r="W2" s="2" t="s">
        <v>9</v>
      </c>
      <c r="X2" s="2" t="s">
        <v>24</v>
      </c>
      <c r="Y2" s="41" t="s">
        <v>25</v>
      </c>
      <c r="Z2" s="41" t="s">
        <v>24</v>
      </c>
      <c r="AA2" s="41" t="s">
        <v>26</v>
      </c>
      <c r="AB2" s="2"/>
    </row>
    <row r="3" spans="1:18" s="3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9" s="3" customFormat="1" ht="12.75">
      <c r="A4" s="36">
        <v>8</v>
      </c>
      <c r="B4" s="36">
        <v>8</v>
      </c>
      <c r="C4" s="9">
        <f>A4*B4</f>
        <v>64</v>
      </c>
      <c r="D4" s="9">
        <v>78.5</v>
      </c>
      <c r="E4" s="9">
        <v>0.0156</v>
      </c>
      <c r="F4" s="36">
        <f>(E4*D4)</f>
        <v>1.2246</v>
      </c>
      <c r="G4" s="36">
        <f>(E4*D4)</f>
        <v>1.2246</v>
      </c>
      <c r="H4" s="29">
        <f>F4*A4*1.3+G4*B4*1.3</f>
        <v>25.47168</v>
      </c>
      <c r="I4" s="36">
        <v>1.97</v>
      </c>
      <c r="J4" s="36">
        <v>2.45</v>
      </c>
      <c r="K4" s="36">
        <v>2</v>
      </c>
      <c r="L4" s="1">
        <f>(1.3*I4+1.5*J4+1.5*K4)*C4</f>
        <v>591.104</v>
      </c>
      <c r="M4" s="38">
        <v>4</v>
      </c>
      <c r="N4" s="10">
        <f>(L4+H4)*M4</f>
        <v>2466.30272</v>
      </c>
      <c r="O4" s="36">
        <v>235</v>
      </c>
      <c r="P4" s="36">
        <v>1.05</v>
      </c>
      <c r="Q4" s="1">
        <f>O4/P4</f>
        <v>223.8095238095238</v>
      </c>
      <c r="R4" s="15">
        <f>N4*10/Q4</f>
        <v>110.1965045106383</v>
      </c>
      <c r="S4" s="43">
        <v>210000</v>
      </c>
      <c r="T4" s="41">
        <v>2</v>
      </c>
      <c r="U4" s="41">
        <v>3</v>
      </c>
      <c r="V4" s="2">
        <f>PI()*SQRT(S4/Q4)</f>
        <v>96.23216099820186</v>
      </c>
      <c r="W4" s="2">
        <f>T4*U4*100/V4</f>
        <v>6.234921815911536</v>
      </c>
      <c r="X4" s="14">
        <f>R4*W4^2</f>
        <v>4283.806471040867</v>
      </c>
      <c r="Y4" s="45">
        <v>38.8</v>
      </c>
      <c r="Z4" s="43">
        <v>616</v>
      </c>
      <c r="AA4" s="41">
        <v>3.98</v>
      </c>
      <c r="AB4" s="2">
        <f>T4*U4*100/AA4</f>
        <v>150.7537688442211</v>
      </c>
      <c r="AC4" s="3" t="s">
        <v>10</v>
      </c>
    </row>
    <row r="5" spans="1:28" s="3" customFormat="1" ht="12.75">
      <c r="A5" s="36"/>
      <c r="B5" s="36"/>
      <c r="C5" s="9"/>
      <c r="D5" s="9"/>
      <c r="E5" s="9"/>
      <c r="F5" s="36"/>
      <c r="G5" s="36"/>
      <c r="H5" s="29"/>
      <c r="I5" s="36"/>
      <c r="J5" s="36"/>
      <c r="K5" s="36"/>
      <c r="L5" s="1"/>
      <c r="M5" s="38"/>
      <c r="N5" s="10"/>
      <c r="O5" s="36"/>
      <c r="P5" s="36"/>
      <c r="Q5" s="1"/>
      <c r="R5" s="15"/>
      <c r="S5" s="43"/>
      <c r="T5" s="41"/>
      <c r="U5" s="41"/>
      <c r="V5" s="2"/>
      <c r="W5" s="2"/>
      <c r="X5" s="14"/>
      <c r="Y5" s="45"/>
      <c r="Z5" s="43"/>
      <c r="AA5" s="41"/>
      <c r="AB5" s="2"/>
    </row>
    <row r="6" spans="1:28" s="3" customFormat="1" ht="12.75">
      <c r="A6" s="36"/>
      <c r="B6" s="36"/>
      <c r="C6" s="9"/>
      <c r="D6" s="9"/>
      <c r="E6" s="9"/>
      <c r="F6" s="36"/>
      <c r="G6" s="36"/>
      <c r="H6" s="29"/>
      <c r="I6" s="36"/>
      <c r="J6" s="36"/>
      <c r="K6" s="36"/>
      <c r="L6" s="1"/>
      <c r="M6" s="38"/>
      <c r="N6" s="10"/>
      <c r="O6" s="36"/>
      <c r="P6" s="36"/>
      <c r="Q6" s="1"/>
      <c r="R6" s="15"/>
      <c r="S6" s="43"/>
      <c r="T6" s="41"/>
      <c r="U6" s="41"/>
      <c r="V6" s="2"/>
      <c r="W6" s="2"/>
      <c r="X6" s="14"/>
      <c r="Y6" s="45"/>
      <c r="Z6" s="43"/>
      <c r="AA6" s="41"/>
      <c r="AB6" s="2"/>
    </row>
    <row r="7" spans="1:28" s="3" customFormat="1" ht="12.75">
      <c r="A7" s="36" t="s">
        <v>13</v>
      </c>
      <c r="B7" s="36" t="s">
        <v>5</v>
      </c>
      <c r="C7" s="9" t="s">
        <v>5</v>
      </c>
      <c r="D7" s="9"/>
      <c r="E7" s="9"/>
      <c r="F7" s="36" t="s">
        <v>5</v>
      </c>
      <c r="G7" s="36" t="s">
        <v>14</v>
      </c>
      <c r="H7" s="29"/>
      <c r="I7" s="36" t="s">
        <v>15</v>
      </c>
      <c r="J7" s="36" t="s">
        <v>5</v>
      </c>
      <c r="K7" s="36" t="s">
        <v>5</v>
      </c>
      <c r="L7" s="1" t="s">
        <v>5</v>
      </c>
      <c r="M7" s="38" t="s">
        <v>5</v>
      </c>
      <c r="N7" s="10" t="s">
        <v>11</v>
      </c>
      <c r="O7" s="36"/>
      <c r="P7" s="36"/>
      <c r="Q7" s="1"/>
      <c r="R7" s="15"/>
      <c r="S7" s="41"/>
      <c r="T7" s="41"/>
      <c r="U7" s="41"/>
      <c r="V7" s="2" t="s">
        <v>5</v>
      </c>
      <c r="W7" s="2" t="s">
        <v>5</v>
      </c>
      <c r="X7" s="14"/>
      <c r="Y7" s="45"/>
      <c r="Z7" s="43"/>
      <c r="AA7" s="41"/>
      <c r="AB7" s="2"/>
    </row>
    <row r="8" spans="1:28" s="3" customFormat="1" ht="12.75">
      <c r="A8" s="36"/>
      <c r="B8" s="36"/>
      <c r="C8" s="9"/>
      <c r="D8" s="9"/>
      <c r="E8" s="9"/>
      <c r="F8" s="36"/>
      <c r="G8" s="36"/>
      <c r="H8" s="29"/>
      <c r="I8" s="36"/>
      <c r="J8" s="36"/>
      <c r="K8" s="36"/>
      <c r="L8" s="1" t="s">
        <v>41</v>
      </c>
      <c r="M8" s="38" t="s">
        <v>41</v>
      </c>
      <c r="N8" s="10" t="s">
        <v>12</v>
      </c>
      <c r="O8" s="36"/>
      <c r="P8" s="36"/>
      <c r="Q8" s="1"/>
      <c r="R8" s="15"/>
      <c r="S8" s="41"/>
      <c r="T8" s="41"/>
      <c r="U8" s="41"/>
      <c r="V8" s="2" t="s">
        <v>5</v>
      </c>
      <c r="W8" s="2" t="s">
        <v>6</v>
      </c>
      <c r="X8" s="14"/>
      <c r="Y8" s="45"/>
      <c r="Z8" s="43"/>
      <c r="AA8" s="41"/>
      <c r="AB8" s="2"/>
    </row>
    <row r="9" spans="1:28" s="3" customFormat="1" ht="12.75">
      <c r="A9" s="36"/>
      <c r="B9" s="36"/>
      <c r="C9" s="9"/>
      <c r="D9" s="9"/>
      <c r="E9" s="9"/>
      <c r="F9" s="36"/>
      <c r="G9" s="36"/>
      <c r="H9" s="29"/>
      <c r="I9" s="36"/>
      <c r="J9" s="36"/>
      <c r="K9" s="36"/>
      <c r="L9" s="1" t="s">
        <v>41</v>
      </c>
      <c r="M9" s="38" t="s">
        <v>41</v>
      </c>
      <c r="N9" s="10"/>
      <c r="O9" s="36"/>
      <c r="P9" s="36"/>
      <c r="Q9" s="1"/>
      <c r="R9" s="15"/>
      <c r="S9" s="41"/>
      <c r="T9" s="41"/>
      <c r="U9" s="41"/>
      <c r="V9" s="2" t="s">
        <v>6</v>
      </c>
      <c r="W9" s="2" t="s">
        <v>5</v>
      </c>
      <c r="X9" s="14"/>
      <c r="Y9" s="45"/>
      <c r="Z9" s="43"/>
      <c r="AA9" s="41"/>
      <c r="AB9" s="2"/>
    </row>
    <row r="10" spans="1:28" s="3" customFormat="1" ht="12.75">
      <c r="A10" s="36"/>
      <c r="B10" s="36"/>
      <c r="C10" s="9"/>
      <c r="D10" s="9"/>
      <c r="E10" s="9"/>
      <c r="F10" s="36"/>
      <c r="G10" s="36"/>
      <c r="H10" s="29"/>
      <c r="I10" s="36"/>
      <c r="J10" s="36"/>
      <c r="K10" s="36"/>
      <c r="L10" s="1" t="s">
        <v>41</v>
      </c>
      <c r="M10" s="38" t="s">
        <v>41</v>
      </c>
      <c r="N10" s="10"/>
      <c r="O10" s="36"/>
      <c r="P10" s="36"/>
      <c r="Q10" s="1"/>
      <c r="R10" s="15"/>
      <c r="S10" s="41"/>
      <c r="T10" s="41"/>
      <c r="U10" s="41"/>
      <c r="V10" s="2" t="s">
        <v>5</v>
      </c>
      <c r="W10" s="2" t="s">
        <v>5</v>
      </c>
      <c r="X10" s="14"/>
      <c r="Y10" s="45"/>
      <c r="Z10" s="43"/>
      <c r="AA10" s="41"/>
      <c r="AB10" s="2"/>
    </row>
    <row r="11" spans="1:28" s="3" customFormat="1" ht="12.75">
      <c r="A11" s="36"/>
      <c r="B11" s="36"/>
      <c r="C11" s="9"/>
      <c r="D11" s="9"/>
      <c r="E11" s="9"/>
      <c r="F11" s="36"/>
      <c r="G11" s="36"/>
      <c r="H11" s="29"/>
      <c r="I11" s="36"/>
      <c r="J11" s="36"/>
      <c r="K11" s="36"/>
      <c r="L11" s="1" t="s">
        <v>43</v>
      </c>
      <c r="M11" s="38" t="s">
        <v>41</v>
      </c>
      <c r="N11" s="10"/>
      <c r="O11" s="36"/>
      <c r="P11" s="36"/>
      <c r="Q11" s="1"/>
      <c r="R11" s="15"/>
      <c r="S11" s="41"/>
      <c r="T11" s="41"/>
      <c r="U11" s="41"/>
      <c r="V11" s="2" t="s">
        <v>7</v>
      </c>
      <c r="W11" s="2" t="s">
        <v>5</v>
      </c>
      <c r="X11" s="14"/>
      <c r="Y11" s="45"/>
      <c r="Z11" s="43"/>
      <c r="AA11" s="41"/>
      <c r="AB11" s="2"/>
    </row>
    <row r="12" spans="1:28" s="3" customFormat="1" ht="12.75">
      <c r="A12" s="36"/>
      <c r="B12" s="36"/>
      <c r="C12" s="9"/>
      <c r="D12" s="9"/>
      <c r="E12" s="9"/>
      <c r="F12" s="36"/>
      <c r="G12" s="36"/>
      <c r="H12" s="29"/>
      <c r="I12" s="36"/>
      <c r="J12" s="36"/>
      <c r="K12" s="36"/>
      <c r="L12" s="1" t="s">
        <v>41</v>
      </c>
      <c r="M12" s="38" t="s">
        <v>41</v>
      </c>
      <c r="N12" s="10"/>
      <c r="O12" s="36"/>
      <c r="P12" s="36"/>
      <c r="Q12" s="1"/>
      <c r="R12" s="15"/>
      <c r="S12" s="41"/>
      <c r="T12" s="41"/>
      <c r="U12" s="41"/>
      <c r="V12" s="2" t="s">
        <v>6</v>
      </c>
      <c r="W12" s="2" t="s">
        <v>5</v>
      </c>
      <c r="X12" s="14"/>
      <c r="Y12" s="45"/>
      <c r="Z12" s="43"/>
      <c r="AA12" s="41"/>
      <c r="AB12" s="2"/>
    </row>
    <row r="13" spans="1:28" s="3" customFormat="1" ht="12.75">
      <c r="A13" s="36"/>
      <c r="B13" s="36"/>
      <c r="C13" s="9"/>
      <c r="D13" s="9"/>
      <c r="E13" s="9"/>
      <c r="F13" s="36"/>
      <c r="G13" s="36"/>
      <c r="H13" s="29"/>
      <c r="I13" s="36"/>
      <c r="J13" s="36"/>
      <c r="K13" s="36"/>
      <c r="L13" s="1" t="s">
        <v>41</v>
      </c>
      <c r="M13" s="38" t="s">
        <v>41</v>
      </c>
      <c r="N13" s="10"/>
      <c r="O13" s="36"/>
      <c r="P13" s="36"/>
      <c r="Q13" s="1"/>
      <c r="R13" s="15"/>
      <c r="S13" s="41"/>
      <c r="T13" s="41"/>
      <c r="U13" s="41"/>
      <c r="V13" s="2" t="s">
        <v>6</v>
      </c>
      <c r="W13" s="2" t="s">
        <v>5</v>
      </c>
      <c r="X13" s="14"/>
      <c r="Y13" s="45"/>
      <c r="Z13" s="43"/>
      <c r="AA13" s="41"/>
      <c r="AB13" s="2"/>
    </row>
    <row r="14" spans="1:28" s="3" customFormat="1" ht="12.75">
      <c r="A14" s="36"/>
      <c r="B14" s="36"/>
      <c r="C14" s="9"/>
      <c r="D14" s="9"/>
      <c r="E14" s="9"/>
      <c r="F14" s="36"/>
      <c r="G14" s="36"/>
      <c r="H14" s="29"/>
      <c r="I14" s="36"/>
      <c r="J14" s="36"/>
      <c r="K14" s="36"/>
      <c r="L14" s="1" t="s">
        <v>44</v>
      </c>
      <c r="M14" s="38" t="s">
        <v>41</v>
      </c>
      <c r="N14" s="10"/>
      <c r="O14" s="36"/>
      <c r="P14" s="36"/>
      <c r="Q14" s="1"/>
      <c r="R14" s="15"/>
      <c r="S14" s="41"/>
      <c r="T14" s="41"/>
      <c r="U14" s="41"/>
      <c r="V14" s="2" t="s">
        <v>5</v>
      </c>
      <c r="W14" s="2" t="s">
        <v>5</v>
      </c>
      <c r="X14" s="14"/>
      <c r="Y14" s="45"/>
      <c r="Z14" s="43"/>
      <c r="AA14" s="41"/>
      <c r="AB14" s="2"/>
    </row>
    <row r="15" spans="1:28" s="3" customFormat="1" ht="12.75">
      <c r="A15" s="36"/>
      <c r="B15" s="36"/>
      <c r="C15" s="9"/>
      <c r="D15" s="9"/>
      <c r="E15" s="9"/>
      <c r="F15" s="36"/>
      <c r="G15" s="36"/>
      <c r="H15" s="29"/>
      <c r="I15" s="36"/>
      <c r="J15" s="36"/>
      <c r="K15" s="36"/>
      <c r="L15" s="1" t="s">
        <v>41</v>
      </c>
      <c r="M15" s="38" t="s">
        <v>45</v>
      </c>
      <c r="N15" s="10"/>
      <c r="O15" s="36"/>
      <c r="P15" s="36"/>
      <c r="Q15" s="1"/>
      <c r="R15" s="15"/>
      <c r="S15" s="41"/>
      <c r="T15" s="41"/>
      <c r="U15" s="41"/>
      <c r="V15" s="2" t="s">
        <v>5</v>
      </c>
      <c r="W15" s="2" t="s">
        <v>8</v>
      </c>
      <c r="X15" s="14"/>
      <c r="Y15" s="45"/>
      <c r="Z15" s="43"/>
      <c r="AA15" s="41"/>
      <c r="AB15" s="2"/>
    </row>
    <row r="16" spans="1:28" s="3" customFormat="1" ht="12.75">
      <c r="A16" s="36"/>
      <c r="B16" s="36"/>
      <c r="C16" s="9"/>
      <c r="D16" s="9"/>
      <c r="E16" s="9"/>
      <c r="F16" s="36"/>
      <c r="G16" s="36"/>
      <c r="H16" s="29"/>
      <c r="I16" s="36"/>
      <c r="J16" s="36"/>
      <c r="K16" s="36"/>
      <c r="L16" s="1" t="s">
        <v>42</v>
      </c>
      <c r="M16" s="38" t="s">
        <v>43</v>
      </c>
      <c r="N16" s="10"/>
      <c r="O16" s="36"/>
      <c r="P16" s="36"/>
      <c r="Q16" s="1"/>
      <c r="R16" s="15"/>
      <c r="S16" s="41"/>
      <c r="T16" s="41"/>
      <c r="U16" s="41"/>
      <c r="V16" s="2" t="s">
        <v>5</v>
      </c>
      <c r="W16" s="2" t="s">
        <v>5</v>
      </c>
      <c r="X16" s="14"/>
      <c r="Y16" s="45"/>
      <c r="Z16" s="43"/>
      <c r="AA16" s="41"/>
      <c r="AB16" s="2"/>
    </row>
    <row r="17" spans="1:28" s="3" customFormat="1" ht="12.75">
      <c r="A17" s="36"/>
      <c r="B17" s="36"/>
      <c r="C17" s="9"/>
      <c r="D17" s="9"/>
      <c r="E17" s="9"/>
      <c r="F17" s="36"/>
      <c r="G17" s="36"/>
      <c r="H17" s="29"/>
      <c r="I17" s="36"/>
      <c r="J17" s="36"/>
      <c r="K17" s="36"/>
      <c r="L17" s="1" t="s">
        <v>41</v>
      </c>
      <c r="M17" s="38" t="s">
        <v>41</v>
      </c>
      <c r="N17" s="10"/>
      <c r="O17" s="36"/>
      <c r="P17" s="36"/>
      <c r="Q17" s="1"/>
      <c r="R17" s="15"/>
      <c r="S17" s="41"/>
      <c r="T17" s="41"/>
      <c r="U17" s="41"/>
      <c r="V17" s="2" t="s">
        <v>8</v>
      </c>
      <c r="W17" s="2" t="s">
        <v>8</v>
      </c>
      <c r="X17" s="14"/>
      <c r="Y17" s="45"/>
      <c r="Z17" s="43"/>
      <c r="AA17" s="41"/>
      <c r="AB17" s="2"/>
    </row>
    <row r="18" spans="1:28" s="3" customFormat="1" ht="12.75">
      <c r="A18" s="36"/>
      <c r="B18" s="36"/>
      <c r="C18" s="9"/>
      <c r="D18" s="9"/>
      <c r="E18" s="9"/>
      <c r="F18" s="36"/>
      <c r="G18" s="36"/>
      <c r="H18" s="29"/>
      <c r="I18" s="36"/>
      <c r="J18" s="36"/>
      <c r="K18" s="36"/>
      <c r="L18" s="1" t="s">
        <v>41</v>
      </c>
      <c r="M18" s="38" t="s">
        <v>41</v>
      </c>
      <c r="N18" s="10"/>
      <c r="O18" s="36"/>
      <c r="P18" s="36"/>
      <c r="Q18" s="1"/>
      <c r="R18" s="15"/>
      <c r="S18" s="41"/>
      <c r="T18" s="41"/>
      <c r="U18" s="41"/>
      <c r="V18" s="2" t="s">
        <v>6</v>
      </c>
      <c r="W18" s="2" t="s">
        <v>7</v>
      </c>
      <c r="X18" s="14"/>
      <c r="Y18" s="45"/>
      <c r="Z18" s="43"/>
      <c r="AA18" s="41"/>
      <c r="AB18" s="2"/>
    </row>
    <row r="19" spans="1:28" s="3" customFormat="1" ht="12.75">
      <c r="A19" s="36"/>
      <c r="B19" s="36"/>
      <c r="C19" s="9"/>
      <c r="D19" s="9"/>
      <c r="E19" s="9"/>
      <c r="F19" s="36"/>
      <c r="G19" s="36"/>
      <c r="H19" s="29"/>
      <c r="I19" s="36"/>
      <c r="J19" s="36"/>
      <c r="K19" s="36"/>
      <c r="L19" s="1" t="s">
        <v>41</v>
      </c>
      <c r="M19" s="38" t="s">
        <v>42</v>
      </c>
      <c r="N19" s="10"/>
      <c r="O19" s="36"/>
      <c r="P19" s="36"/>
      <c r="Q19" s="1"/>
      <c r="R19" s="15"/>
      <c r="S19" s="41"/>
      <c r="T19" s="41"/>
      <c r="U19" s="41"/>
      <c r="V19" s="2" t="s">
        <v>5</v>
      </c>
      <c r="W19" s="2" t="s">
        <v>8</v>
      </c>
      <c r="X19" s="14"/>
      <c r="Y19" s="45"/>
      <c r="Z19" s="43"/>
      <c r="AA19" s="41"/>
      <c r="AB19" s="2"/>
    </row>
    <row r="20" spans="1:28" s="3" customFormat="1" ht="12.75">
      <c r="A20" s="36"/>
      <c r="B20" s="36"/>
      <c r="C20" s="9"/>
      <c r="D20" s="9"/>
      <c r="E20" s="9"/>
      <c r="F20" s="36"/>
      <c r="G20" s="36"/>
      <c r="H20" s="29"/>
      <c r="I20" s="36"/>
      <c r="J20" s="36"/>
      <c r="K20" s="36"/>
      <c r="L20" s="1" t="s">
        <v>41</v>
      </c>
      <c r="M20" s="38" t="s">
        <v>46</v>
      </c>
      <c r="N20" s="10"/>
      <c r="O20" s="36"/>
      <c r="P20" s="36"/>
      <c r="Q20" s="1"/>
      <c r="R20" s="15"/>
      <c r="S20" s="41"/>
      <c r="T20" s="41"/>
      <c r="U20" s="41"/>
      <c r="V20" s="2" t="s">
        <v>5</v>
      </c>
      <c r="W20" s="2" t="s">
        <v>6</v>
      </c>
      <c r="X20" s="14"/>
      <c r="Y20" s="45"/>
      <c r="Z20" s="43"/>
      <c r="AA20" s="41"/>
      <c r="AB20" s="2"/>
    </row>
    <row r="21" spans="1:28" s="3" customFormat="1" ht="12.75">
      <c r="A21" s="36"/>
      <c r="B21" s="36"/>
      <c r="C21" s="9"/>
      <c r="D21" s="9"/>
      <c r="E21" s="9"/>
      <c r="F21" s="36"/>
      <c r="G21" s="36"/>
      <c r="H21" s="29"/>
      <c r="I21" s="36"/>
      <c r="J21" s="36"/>
      <c r="K21" s="36"/>
      <c r="L21" s="1" t="s">
        <v>41</v>
      </c>
      <c r="M21" s="38" t="s">
        <v>45</v>
      </c>
      <c r="N21" s="10"/>
      <c r="O21" s="36"/>
      <c r="P21" s="36"/>
      <c r="Q21" s="1"/>
      <c r="R21" s="15"/>
      <c r="S21" s="41"/>
      <c r="T21" s="41"/>
      <c r="U21" s="41"/>
      <c r="V21" s="2" t="s">
        <v>7</v>
      </c>
      <c r="W21" s="2" t="s">
        <v>7</v>
      </c>
      <c r="X21" s="14"/>
      <c r="Y21" s="45"/>
      <c r="Z21" s="43"/>
      <c r="AA21" s="41"/>
      <c r="AB21" s="2"/>
    </row>
    <row r="22" spans="1:28" s="3" customFormat="1" ht="12.75">
      <c r="A22" s="36"/>
      <c r="B22" s="36"/>
      <c r="C22" s="9"/>
      <c r="D22" s="9"/>
      <c r="E22" s="9"/>
      <c r="F22" s="36"/>
      <c r="G22" s="36"/>
      <c r="H22" s="29"/>
      <c r="I22" s="36"/>
      <c r="J22" s="36"/>
      <c r="K22" s="36"/>
      <c r="L22" s="1" t="s">
        <v>41</v>
      </c>
      <c r="M22" s="38" t="s">
        <v>45</v>
      </c>
      <c r="N22" s="10"/>
      <c r="O22" s="36"/>
      <c r="P22" s="36"/>
      <c r="Q22" s="1"/>
      <c r="R22" s="15"/>
      <c r="S22" s="41"/>
      <c r="T22" s="41"/>
      <c r="U22" s="41"/>
      <c r="V22" s="2" t="s">
        <v>6</v>
      </c>
      <c r="W22" s="2" t="s">
        <v>7</v>
      </c>
      <c r="X22" s="14"/>
      <c r="Y22" s="45"/>
      <c r="Z22" s="43"/>
      <c r="AA22" s="41"/>
      <c r="AB22" s="2"/>
    </row>
    <row r="23" spans="1:28" s="3" customFormat="1" ht="12.75">
      <c r="A23" s="36"/>
      <c r="B23" s="36"/>
      <c r="C23" s="9"/>
      <c r="D23" s="9"/>
      <c r="E23" s="9"/>
      <c r="F23" s="36"/>
      <c r="G23" s="36"/>
      <c r="H23" s="29"/>
      <c r="I23" s="36"/>
      <c r="J23" s="36"/>
      <c r="K23" s="36"/>
      <c r="L23" s="1" t="s">
        <v>41</v>
      </c>
      <c r="M23" s="38" t="s">
        <v>41</v>
      </c>
      <c r="N23" s="10"/>
      <c r="O23" s="36"/>
      <c r="P23" s="36"/>
      <c r="Q23" s="1"/>
      <c r="R23" s="15"/>
      <c r="S23" s="41"/>
      <c r="T23" s="41"/>
      <c r="U23" s="41"/>
      <c r="V23" s="2" t="s">
        <v>5</v>
      </c>
      <c r="W23" s="2" t="s">
        <v>7</v>
      </c>
      <c r="X23" s="14"/>
      <c r="Y23" s="45"/>
      <c r="Z23" s="43"/>
      <c r="AA23" s="41"/>
      <c r="AB23" s="2"/>
    </row>
    <row r="24" spans="1:28" s="3" customFormat="1" ht="12.75">
      <c r="A24" s="36"/>
      <c r="B24" s="36"/>
      <c r="C24" s="9"/>
      <c r="D24" s="9"/>
      <c r="E24" s="9"/>
      <c r="F24" s="36"/>
      <c r="G24" s="36"/>
      <c r="H24" s="29"/>
      <c r="I24" s="36"/>
      <c r="J24" s="36"/>
      <c r="K24" s="36"/>
      <c r="L24" s="1" t="s">
        <v>45</v>
      </c>
      <c r="M24" s="38" t="s">
        <v>41</v>
      </c>
      <c r="N24" s="10"/>
      <c r="O24" s="36"/>
      <c r="P24" s="36"/>
      <c r="Q24" s="1"/>
      <c r="R24" s="15"/>
      <c r="S24" s="41"/>
      <c r="T24" s="41"/>
      <c r="U24" s="41"/>
      <c r="V24" s="2" t="s">
        <v>5</v>
      </c>
      <c r="W24" s="2" t="s">
        <v>5</v>
      </c>
      <c r="X24" s="14"/>
      <c r="Y24" s="45"/>
      <c r="Z24" s="43"/>
      <c r="AA24" s="41"/>
      <c r="AB24" s="2"/>
    </row>
    <row r="25" spans="1:28" s="3" customFormat="1" ht="12.75">
      <c r="A25" s="36"/>
      <c r="B25" s="36"/>
      <c r="C25" s="9"/>
      <c r="D25" s="9"/>
      <c r="E25" s="9"/>
      <c r="F25" s="36"/>
      <c r="G25" s="36"/>
      <c r="H25" s="29"/>
      <c r="I25" s="36"/>
      <c r="J25" s="36"/>
      <c r="K25" s="36"/>
      <c r="L25" s="1" t="s">
        <v>41</v>
      </c>
      <c r="M25" s="38" t="s">
        <v>42</v>
      </c>
      <c r="N25" s="10"/>
      <c r="O25" s="36"/>
      <c r="P25" s="36"/>
      <c r="Q25" s="1"/>
      <c r="R25" s="15"/>
      <c r="S25" s="41"/>
      <c r="T25" s="41"/>
      <c r="U25" s="41"/>
      <c r="V25" s="2" t="s">
        <v>5</v>
      </c>
      <c r="W25" s="2" t="s">
        <v>6</v>
      </c>
      <c r="X25" s="14"/>
      <c r="Y25" s="45"/>
      <c r="Z25" s="43"/>
      <c r="AA25" s="41"/>
      <c r="AB25" s="2"/>
    </row>
    <row r="26" spans="1:28" s="3" customFormat="1" ht="12.75">
      <c r="A26" s="36"/>
      <c r="B26" s="36"/>
      <c r="C26" s="9"/>
      <c r="D26" s="9"/>
      <c r="E26" s="9"/>
      <c r="F26" s="36"/>
      <c r="G26" s="36"/>
      <c r="H26" s="29"/>
      <c r="I26" s="36"/>
      <c r="J26" s="36"/>
      <c r="K26" s="36"/>
      <c r="L26" s="1" t="s">
        <v>41</v>
      </c>
      <c r="M26" s="38" t="s">
        <v>41</v>
      </c>
      <c r="N26" s="10"/>
      <c r="O26" s="36"/>
      <c r="P26" s="36"/>
      <c r="Q26" s="1"/>
      <c r="R26" s="15"/>
      <c r="S26" s="41"/>
      <c r="T26" s="41"/>
      <c r="U26" s="41"/>
      <c r="V26" s="2" t="s">
        <v>7</v>
      </c>
      <c r="W26" s="2" t="s">
        <v>5</v>
      </c>
      <c r="X26" s="14"/>
      <c r="Y26" s="45"/>
      <c r="Z26" s="43"/>
      <c r="AA26" s="41"/>
      <c r="AB26" s="2"/>
    </row>
    <row r="27" spans="1:28" s="3" customFormat="1" ht="12.75">
      <c r="A27" s="36"/>
      <c r="B27" s="36"/>
      <c r="C27" s="9"/>
      <c r="D27" s="9"/>
      <c r="E27" s="9"/>
      <c r="F27" s="36"/>
      <c r="G27" s="36"/>
      <c r="H27" s="29"/>
      <c r="I27" s="36"/>
      <c r="J27" s="36"/>
      <c r="K27" s="36"/>
      <c r="L27" s="1" t="s">
        <v>41</v>
      </c>
      <c r="M27" s="38" t="s">
        <v>41</v>
      </c>
      <c r="N27" s="10"/>
      <c r="O27" s="36"/>
      <c r="P27" s="36"/>
      <c r="Q27" s="1"/>
      <c r="R27" s="15"/>
      <c r="S27" s="41"/>
      <c r="T27" s="41"/>
      <c r="U27" s="46"/>
      <c r="V27" s="2" t="s">
        <v>5</v>
      </c>
      <c r="W27" s="2" t="s">
        <v>5</v>
      </c>
      <c r="X27" s="14"/>
      <c r="Y27" s="45"/>
      <c r="Z27" s="43"/>
      <c r="AA27" s="41"/>
      <c r="AB27" s="2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2"/>
  <sheetViews>
    <sheetView tabSelected="1" zoomScale="140" zoomScaleNormal="140" zoomScalePageLayoutView="0" workbookViewId="0" topLeftCell="A1">
      <selection activeCell="G16" sqref="G16"/>
    </sheetView>
  </sheetViews>
  <sheetFormatPr defaultColWidth="5.7109375" defaultRowHeight="12.75"/>
  <cols>
    <col min="1" max="2" width="5.7109375" style="4" customWidth="1"/>
    <col min="3" max="3" width="9.421875" style="4" customWidth="1"/>
    <col min="4" max="5" width="5.7109375" style="4" customWidth="1"/>
    <col min="6" max="6" width="15.421875" style="4" customWidth="1"/>
    <col min="7" max="7" width="12.57421875" style="4" customWidth="1"/>
    <col min="8" max="13" width="5.7109375" style="4" customWidth="1"/>
    <col min="14" max="14" width="7.57421875" style="4" customWidth="1"/>
    <col min="15" max="18" width="5.7109375" style="4" customWidth="1"/>
    <col min="19" max="19" width="7.00390625" style="4" customWidth="1"/>
    <col min="20" max="20" width="5.7109375" style="126" customWidth="1"/>
    <col min="21" max="21" width="8.140625" style="4" customWidth="1"/>
    <col min="22" max="27" width="5.7109375" style="4" customWidth="1"/>
    <col min="28" max="28" width="7.8515625" style="4" customWidth="1"/>
    <col min="29" max="30" width="5.7109375" style="4" customWidth="1"/>
    <col min="31" max="31" width="7.8515625" style="4" customWidth="1"/>
    <col min="32" max="32" width="8.7109375" style="30" customWidth="1"/>
    <col min="33" max="33" width="10.140625" style="4" customWidth="1"/>
    <col min="34" max="34" width="8.57421875" style="4" customWidth="1"/>
    <col min="35" max="36" width="8.7109375" style="4" customWidth="1"/>
    <col min="37" max="37" width="6.8515625" style="4" customWidth="1"/>
    <col min="38" max="16384" width="5.7109375" style="4" customWidth="1"/>
  </cols>
  <sheetData>
    <row r="1" spans="1:36" ht="13.5" customHeight="1">
      <c r="A1" s="51" t="s">
        <v>66</v>
      </c>
      <c r="B1" s="52" t="s">
        <v>65</v>
      </c>
      <c r="C1" s="58" t="s">
        <v>97</v>
      </c>
      <c r="D1" s="66" t="s">
        <v>98</v>
      </c>
      <c r="E1" s="67" t="s">
        <v>99</v>
      </c>
      <c r="F1" s="67" t="s">
        <v>100</v>
      </c>
      <c r="G1" s="67" t="s">
        <v>101</v>
      </c>
      <c r="H1" s="68" t="s">
        <v>69</v>
      </c>
      <c r="I1" s="68" t="s">
        <v>70</v>
      </c>
      <c r="J1" s="69" t="s">
        <v>67</v>
      </c>
      <c r="K1" s="70" t="s">
        <v>36</v>
      </c>
      <c r="L1" s="70" t="s">
        <v>37</v>
      </c>
      <c r="M1" s="71" t="s">
        <v>38</v>
      </c>
      <c r="N1" s="72" t="s">
        <v>71</v>
      </c>
      <c r="O1" s="73" t="s">
        <v>72</v>
      </c>
      <c r="P1" s="74" t="s">
        <v>57</v>
      </c>
      <c r="Q1" s="87" t="s">
        <v>16</v>
      </c>
      <c r="R1" s="88" t="s">
        <v>17</v>
      </c>
      <c r="S1" s="67" t="s">
        <v>73</v>
      </c>
      <c r="T1" s="120" t="s">
        <v>77</v>
      </c>
      <c r="U1" s="99" t="s">
        <v>27</v>
      </c>
      <c r="V1" s="100" t="s">
        <v>74</v>
      </c>
      <c r="W1" s="101" t="s">
        <v>28</v>
      </c>
      <c r="X1" s="102" t="s">
        <v>89</v>
      </c>
      <c r="Y1" s="103" t="s">
        <v>76</v>
      </c>
      <c r="Z1" s="104" t="s">
        <v>77</v>
      </c>
      <c r="AA1" s="101" t="s">
        <v>40</v>
      </c>
      <c r="AB1" s="104" t="s">
        <v>78</v>
      </c>
      <c r="AC1" s="101" t="s">
        <v>39</v>
      </c>
      <c r="AD1" s="104" t="s">
        <v>79</v>
      </c>
      <c r="AE1" s="105" t="s">
        <v>80</v>
      </c>
      <c r="AF1" s="115" t="s">
        <v>92</v>
      </c>
      <c r="AG1" s="104" t="s">
        <v>93</v>
      </c>
      <c r="AH1" s="104" t="s">
        <v>94</v>
      </c>
      <c r="AI1" s="104" t="s">
        <v>95</v>
      </c>
      <c r="AJ1" s="105" t="s">
        <v>96</v>
      </c>
    </row>
    <row r="2" spans="1:36" ht="13.5" customHeight="1">
      <c r="A2" s="53" t="s">
        <v>52</v>
      </c>
      <c r="B2" s="40" t="s">
        <v>30</v>
      </c>
      <c r="C2" s="59" t="s">
        <v>31</v>
      </c>
      <c r="D2" s="75"/>
      <c r="E2" s="8"/>
      <c r="F2" s="8"/>
      <c r="G2" s="8"/>
      <c r="H2" s="40" t="s">
        <v>32</v>
      </c>
      <c r="I2" s="40" t="s">
        <v>32</v>
      </c>
      <c r="J2" s="28" t="s">
        <v>68</v>
      </c>
      <c r="K2" s="32" t="s">
        <v>34</v>
      </c>
      <c r="L2" s="32" t="s">
        <v>33</v>
      </c>
      <c r="M2" s="35" t="s">
        <v>34</v>
      </c>
      <c r="N2" s="21" t="s">
        <v>68</v>
      </c>
      <c r="O2" s="32"/>
      <c r="P2" s="76" t="s">
        <v>48</v>
      </c>
      <c r="Q2" s="89" t="s">
        <v>50</v>
      </c>
      <c r="R2" s="7" t="s">
        <v>51</v>
      </c>
      <c r="S2" s="8" t="s">
        <v>29</v>
      </c>
      <c r="T2" s="121" t="s">
        <v>56</v>
      </c>
      <c r="U2" s="106" t="s">
        <v>21</v>
      </c>
      <c r="V2" s="41"/>
      <c r="W2" s="41" t="s">
        <v>23</v>
      </c>
      <c r="X2" s="2" t="s">
        <v>5</v>
      </c>
      <c r="Y2" s="2" t="s">
        <v>9</v>
      </c>
      <c r="Z2" s="2" t="s">
        <v>56</v>
      </c>
      <c r="AA2" s="41" t="s">
        <v>53</v>
      </c>
      <c r="AB2" s="2" t="s">
        <v>56</v>
      </c>
      <c r="AC2" s="41" t="s">
        <v>56</v>
      </c>
      <c r="AD2" s="2" t="s">
        <v>3</v>
      </c>
      <c r="AE2" s="107" t="s">
        <v>4</v>
      </c>
      <c r="AF2" s="116" t="s">
        <v>60</v>
      </c>
      <c r="AG2" s="2" t="s">
        <v>61</v>
      </c>
      <c r="AH2" s="2" t="s">
        <v>62</v>
      </c>
      <c r="AI2" s="2" t="s">
        <v>63</v>
      </c>
      <c r="AJ2" s="107" t="s">
        <v>64</v>
      </c>
    </row>
    <row r="3" spans="1:36" ht="13.5" customHeight="1">
      <c r="A3" s="54"/>
      <c r="B3" s="55"/>
      <c r="C3" s="60"/>
      <c r="D3" s="77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60"/>
      <c r="Q3" s="90"/>
      <c r="R3" s="16"/>
      <c r="S3" s="55"/>
      <c r="T3" s="122"/>
      <c r="U3" s="108"/>
      <c r="AE3" s="109"/>
      <c r="AF3" s="117"/>
      <c r="AJ3" s="109"/>
    </row>
    <row r="4" spans="1:37" ht="13.5" customHeight="1">
      <c r="A4" s="56">
        <v>6</v>
      </c>
      <c r="B4" s="57">
        <v>6</v>
      </c>
      <c r="C4" s="61">
        <f>A4*B4</f>
        <v>36</v>
      </c>
      <c r="D4" s="78">
        <v>0.3</v>
      </c>
      <c r="E4" s="79">
        <v>0.5</v>
      </c>
      <c r="F4" s="79">
        <f>(D4*E4)</f>
        <v>0.15</v>
      </c>
      <c r="G4" s="79">
        <v>25</v>
      </c>
      <c r="H4" s="57">
        <f>(F4*G4)</f>
        <v>3.75</v>
      </c>
      <c r="I4" s="57">
        <f>(F4*G4)</f>
        <v>3.75</v>
      </c>
      <c r="J4" s="80">
        <f>1.3*A4*H4+1.3*B4*I4</f>
        <v>58.50000000000001</v>
      </c>
      <c r="K4" s="57">
        <v>3.23</v>
      </c>
      <c r="L4" s="57">
        <v>2.36</v>
      </c>
      <c r="M4" s="57">
        <v>2</v>
      </c>
      <c r="N4" s="81">
        <f>(1.3*K4+1.5*L4+1.5*M4)*C4</f>
        <v>386.60400000000004</v>
      </c>
      <c r="O4" s="82">
        <v>4</v>
      </c>
      <c r="P4" s="83">
        <f>(N4+J4)*O4</f>
        <v>1780.4160000000002</v>
      </c>
      <c r="Q4" s="91">
        <v>50</v>
      </c>
      <c r="R4" s="92">
        <f>0.85*Q4/1.5</f>
        <v>28.333333333333332</v>
      </c>
      <c r="S4" s="93">
        <f>(P4/(R4/2))*10</f>
        <v>1256.7642352941177</v>
      </c>
      <c r="T4" s="123">
        <f>SQRT(S4)</f>
        <v>35.450870726882265</v>
      </c>
      <c r="U4" s="110">
        <v>21000</v>
      </c>
      <c r="V4" s="111">
        <v>1</v>
      </c>
      <c r="W4" s="111">
        <v>3</v>
      </c>
      <c r="X4" s="112">
        <f>PI()*SQRT(U4/R4)</f>
        <v>85.52846634952321</v>
      </c>
      <c r="Y4" s="112">
        <f>V4*W4*100/X4</f>
        <v>3.5076041089525787</v>
      </c>
      <c r="Z4" s="112">
        <f>Y4*SQRT(12)</f>
        <v>12.150697059086452</v>
      </c>
      <c r="AA4" s="111">
        <v>45</v>
      </c>
      <c r="AB4" s="112">
        <f>S4/Z4</f>
        <v>103.43145164287449</v>
      </c>
      <c r="AC4" s="111">
        <v>45</v>
      </c>
      <c r="AD4" s="113">
        <f>AA4*AC4</f>
        <v>2025</v>
      </c>
      <c r="AE4" s="114">
        <f>AC4*AA4^3/12</f>
        <v>341718.75</v>
      </c>
      <c r="AF4" s="118">
        <f>AA4*AC4^3/12</f>
        <v>341718.75</v>
      </c>
      <c r="AG4" s="112">
        <f>AA4*AC4^2/6</f>
        <v>15187.5</v>
      </c>
      <c r="AH4" s="112">
        <f>(1.3*K4+1.5*L4+1.5*M4)*B4</f>
        <v>64.434</v>
      </c>
      <c r="AI4" s="112">
        <f>AH4*A4^2/12</f>
        <v>193.302</v>
      </c>
      <c r="AJ4" s="119">
        <f>(P4/AD4)*10+(AI4/AG4)*1000</f>
        <v>21.519881481481484</v>
      </c>
      <c r="AK4" s="4" t="str">
        <f>IF(AJ4&lt;R4,"Sì","No")</f>
        <v>Sì</v>
      </c>
    </row>
    <row r="5" spans="1:36" ht="13.5" customHeight="1">
      <c r="A5" s="50"/>
      <c r="B5" s="50"/>
      <c r="C5" s="50"/>
      <c r="D5" s="50"/>
      <c r="E5" s="50"/>
      <c r="F5" s="50"/>
      <c r="G5" s="50"/>
      <c r="H5" s="50"/>
      <c r="I5" s="50"/>
      <c r="J5" s="62"/>
      <c r="K5" s="50"/>
      <c r="L5" s="50"/>
      <c r="M5" s="50"/>
      <c r="N5" s="63"/>
      <c r="O5" s="64"/>
      <c r="P5" s="65"/>
      <c r="Q5" s="84"/>
      <c r="R5" s="85"/>
      <c r="S5" s="86"/>
      <c r="T5" s="124"/>
      <c r="U5" s="94"/>
      <c r="V5" s="95"/>
      <c r="W5" s="95"/>
      <c r="X5" s="96"/>
      <c r="Y5" s="96"/>
      <c r="Z5" s="96"/>
      <c r="AA5" s="95"/>
      <c r="AB5" s="96"/>
      <c r="AC5" s="95"/>
      <c r="AD5" s="97"/>
      <c r="AE5" s="98"/>
      <c r="AF5" s="98"/>
      <c r="AG5" s="96"/>
      <c r="AH5" s="96"/>
      <c r="AI5" s="96"/>
      <c r="AJ5" s="96"/>
    </row>
    <row r="6" spans="1:36" ht="13.5" customHeight="1">
      <c r="A6" s="36"/>
      <c r="B6" s="36"/>
      <c r="C6" s="9"/>
      <c r="D6" s="9"/>
      <c r="E6" s="9"/>
      <c r="F6" s="9"/>
      <c r="G6" s="9"/>
      <c r="H6" s="36"/>
      <c r="I6" s="36"/>
      <c r="J6" s="29"/>
      <c r="K6" s="36"/>
      <c r="L6" s="36"/>
      <c r="M6" s="36"/>
      <c r="N6" s="1"/>
      <c r="O6" s="38"/>
      <c r="P6" s="10"/>
      <c r="Q6" s="33"/>
      <c r="R6" s="18"/>
      <c r="S6" s="15"/>
      <c r="T6" s="125"/>
      <c r="U6" s="43"/>
      <c r="V6" s="41"/>
      <c r="W6" s="41"/>
      <c r="X6" s="2"/>
      <c r="Y6" s="2"/>
      <c r="Z6" s="2"/>
      <c r="AA6" s="41"/>
      <c r="AB6" s="2"/>
      <c r="AC6" s="41"/>
      <c r="AD6" s="13"/>
      <c r="AE6" s="14"/>
      <c r="AF6" s="14"/>
      <c r="AG6" s="2"/>
      <c r="AH6" s="2"/>
      <c r="AI6" s="2"/>
      <c r="AJ6" s="2"/>
    </row>
    <row r="7" spans="1:36" ht="13.5" customHeight="1">
      <c r="A7" s="36" t="s">
        <v>13</v>
      </c>
      <c r="B7" s="36" t="s">
        <v>5</v>
      </c>
      <c r="C7" s="9" t="s">
        <v>5</v>
      </c>
      <c r="D7" s="9"/>
      <c r="E7" s="9"/>
      <c r="F7" s="9"/>
      <c r="G7" s="9"/>
      <c r="H7" s="36" t="s">
        <v>5</v>
      </c>
      <c r="I7" s="36" t="s">
        <v>14</v>
      </c>
      <c r="J7" s="29"/>
      <c r="K7" s="36" t="s">
        <v>15</v>
      </c>
      <c r="L7" s="36" t="s">
        <v>5</v>
      </c>
      <c r="M7" s="36" t="s">
        <v>5</v>
      </c>
      <c r="N7" s="1" t="s">
        <v>5</v>
      </c>
      <c r="O7" s="38" t="s">
        <v>5</v>
      </c>
      <c r="P7" s="10" t="s">
        <v>11</v>
      </c>
      <c r="Q7" s="34"/>
      <c r="R7" s="19"/>
      <c r="S7" s="15" t="s">
        <v>41</v>
      </c>
      <c r="T7" s="125"/>
      <c r="U7" s="41"/>
      <c r="V7" s="41"/>
      <c r="W7" s="41"/>
      <c r="X7" s="2" t="s">
        <v>5</v>
      </c>
      <c r="Y7" s="2" t="s">
        <v>5</v>
      </c>
      <c r="Z7" s="2" t="s">
        <v>41</v>
      </c>
      <c r="AA7" s="41" t="s">
        <v>41</v>
      </c>
      <c r="AB7" s="2" t="s">
        <v>41</v>
      </c>
      <c r="AC7" s="41" t="s">
        <v>41</v>
      </c>
      <c r="AD7" s="13" t="s">
        <v>41</v>
      </c>
      <c r="AE7" s="14" t="s">
        <v>19</v>
      </c>
      <c r="AF7" s="14"/>
      <c r="AG7" s="2"/>
      <c r="AH7" s="2"/>
      <c r="AI7" s="2"/>
      <c r="AJ7" s="2"/>
    </row>
    <row r="8" spans="1:36" ht="13.5" customHeight="1">
      <c r="A8" s="36"/>
      <c r="B8" s="36"/>
      <c r="C8" s="9"/>
      <c r="D8" s="9"/>
      <c r="E8" s="9"/>
      <c r="F8" s="9"/>
      <c r="G8" s="9"/>
      <c r="H8" s="36"/>
      <c r="I8" s="36"/>
      <c r="J8" s="29"/>
      <c r="K8" s="36"/>
      <c r="L8" s="36"/>
      <c r="M8" s="36"/>
      <c r="N8" s="1" t="s">
        <v>41</v>
      </c>
      <c r="O8" s="38" t="s">
        <v>41</v>
      </c>
      <c r="P8" s="10" t="s">
        <v>12</v>
      </c>
      <c r="Q8" s="34"/>
      <c r="R8" s="19"/>
      <c r="S8" s="15" t="s">
        <v>41</v>
      </c>
      <c r="T8" s="125"/>
      <c r="U8" s="41"/>
      <c r="V8" s="41"/>
      <c r="W8" s="41"/>
      <c r="X8" s="2" t="s">
        <v>5</v>
      </c>
      <c r="Y8" s="2" t="s">
        <v>6</v>
      </c>
      <c r="Z8" s="2"/>
      <c r="AA8" s="41"/>
      <c r="AB8" s="2"/>
      <c r="AC8" s="41"/>
      <c r="AD8" s="14"/>
      <c r="AE8" s="14"/>
      <c r="AF8" s="14"/>
      <c r="AG8" s="2"/>
      <c r="AH8" s="2"/>
      <c r="AI8" s="2"/>
      <c r="AJ8" s="2"/>
    </row>
    <row r="9" spans="1:36" ht="13.5" customHeight="1">
      <c r="A9" s="36"/>
      <c r="B9" s="36"/>
      <c r="C9" s="9"/>
      <c r="D9" s="9"/>
      <c r="E9" s="9"/>
      <c r="F9" s="9"/>
      <c r="G9" s="9"/>
      <c r="H9" s="36"/>
      <c r="I9" s="36"/>
      <c r="J9" s="29"/>
      <c r="K9" s="36"/>
      <c r="L9" s="36"/>
      <c r="M9" s="36"/>
      <c r="N9" s="1" t="s">
        <v>41</v>
      </c>
      <c r="O9" s="38" t="s">
        <v>41</v>
      </c>
      <c r="P9" s="10"/>
      <c r="Q9" s="34"/>
      <c r="R9" s="19"/>
      <c r="S9" s="15" t="s">
        <v>41</v>
      </c>
      <c r="T9" s="125"/>
      <c r="U9" s="41"/>
      <c r="V9" s="41"/>
      <c r="W9" s="41"/>
      <c r="X9" s="2" t="s">
        <v>6</v>
      </c>
      <c r="Y9" s="2" t="s">
        <v>5</v>
      </c>
      <c r="Z9" s="2"/>
      <c r="AA9" s="41"/>
      <c r="AB9" s="2"/>
      <c r="AC9" s="41"/>
      <c r="AD9" s="14"/>
      <c r="AE9" s="14"/>
      <c r="AF9" s="14"/>
      <c r="AG9" s="2"/>
      <c r="AH9" s="2"/>
      <c r="AI9" s="2"/>
      <c r="AJ9" s="2"/>
    </row>
    <row r="10" spans="1:36" ht="13.5" customHeight="1">
      <c r="A10" s="36"/>
      <c r="B10" s="36"/>
      <c r="C10" s="9"/>
      <c r="D10" s="9"/>
      <c r="E10" s="9"/>
      <c r="F10" s="9"/>
      <c r="G10" s="9"/>
      <c r="H10" s="36"/>
      <c r="I10" s="36"/>
      <c r="J10" s="29"/>
      <c r="K10" s="36"/>
      <c r="L10" s="36"/>
      <c r="M10" s="36"/>
      <c r="N10" s="1" t="s">
        <v>41</v>
      </c>
      <c r="O10" s="38" t="s">
        <v>41</v>
      </c>
      <c r="P10" s="10"/>
      <c r="Q10" s="34"/>
      <c r="R10" s="19"/>
      <c r="S10" s="15" t="s">
        <v>18</v>
      </c>
      <c r="T10" s="125"/>
      <c r="U10" s="41"/>
      <c r="V10" s="41"/>
      <c r="W10" s="41"/>
      <c r="X10" s="2" t="s">
        <v>5</v>
      </c>
      <c r="Y10" s="2" t="s">
        <v>5</v>
      </c>
      <c r="Z10" s="2"/>
      <c r="AA10" s="41"/>
      <c r="AB10" s="2"/>
      <c r="AC10" s="41"/>
      <c r="AD10" s="14"/>
      <c r="AE10" s="14"/>
      <c r="AF10" s="14"/>
      <c r="AG10" s="2"/>
      <c r="AH10" s="2"/>
      <c r="AI10" s="2"/>
      <c r="AJ10" s="2"/>
    </row>
    <row r="11" spans="1:36" ht="13.5" customHeight="1">
      <c r="A11" s="36"/>
      <c r="B11" s="36"/>
      <c r="C11" s="9"/>
      <c r="D11" s="9"/>
      <c r="E11" s="9"/>
      <c r="F11" s="9"/>
      <c r="G11" s="9"/>
      <c r="H11" s="36"/>
      <c r="I11" s="36"/>
      <c r="J11" s="29"/>
      <c r="K11" s="36"/>
      <c r="L11" s="36"/>
      <c r="M11" s="36"/>
      <c r="N11" s="1" t="s">
        <v>43</v>
      </c>
      <c r="O11" s="38" t="s">
        <v>41</v>
      </c>
      <c r="P11" s="10"/>
      <c r="Q11" s="34"/>
      <c r="R11" s="19"/>
      <c r="S11" s="15" t="s">
        <v>41</v>
      </c>
      <c r="T11" s="125"/>
      <c r="U11" s="41"/>
      <c r="V11" s="41"/>
      <c r="W11" s="41"/>
      <c r="X11" s="2" t="s">
        <v>7</v>
      </c>
      <c r="Y11" s="2" t="s">
        <v>5</v>
      </c>
      <c r="Z11" s="2"/>
      <c r="AA11" s="41"/>
      <c r="AB11" s="2"/>
      <c r="AC11" s="41"/>
      <c r="AD11" s="14"/>
      <c r="AE11" s="14"/>
      <c r="AF11" s="14"/>
      <c r="AG11" s="2"/>
      <c r="AH11" s="2"/>
      <c r="AI11" s="2"/>
      <c r="AJ11" s="2"/>
    </row>
    <row r="21" ht="12.75">
      <c r="K21" s="4" t="s">
        <v>47</v>
      </c>
    </row>
    <row r="22" ht="12.75">
      <c r="P22" s="4" t="s">
        <v>47</v>
      </c>
    </row>
  </sheetData>
  <sheetProtection/>
  <printOptions/>
  <pageMargins left="0.75" right="0.75" top="1" bottom="1" header="0.5" footer="0.5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Utente Windows</cp:lastModifiedBy>
  <cp:lastPrinted>2011-03-29T18:14:40Z</cp:lastPrinted>
  <dcterms:created xsi:type="dcterms:W3CDTF">2010-04-15T07:05:20Z</dcterms:created>
  <dcterms:modified xsi:type="dcterms:W3CDTF">2017-12-11T11:05:17Z</dcterms:modified>
  <cp:category/>
  <cp:version/>
  <cp:contentType/>
  <cp:contentStatus/>
</cp:coreProperties>
</file>