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45" activeTab="0"/>
  </bookViews>
  <sheets>
    <sheet name="legno" sheetId="1" r:id="rId1"/>
    <sheet name="acciaio" sheetId="2" r:id="rId2"/>
    <sheet name="cls armato" sheetId="3" r:id="rId3"/>
  </sheets>
  <definedNames/>
  <calcPr fullCalcOnLoad="1"/>
</workbook>
</file>

<file path=xl/sharedStrings.xml><?xml version="1.0" encoding="utf-8"?>
<sst xmlns="http://schemas.openxmlformats.org/spreadsheetml/2006/main" count="126" uniqueCount="79">
  <si>
    <t>q</t>
  </si>
  <si>
    <t>kN/m</t>
  </si>
  <si>
    <t>E</t>
  </si>
  <si>
    <t>N/mmq</t>
  </si>
  <si>
    <t>Ix</t>
  </si>
  <si>
    <t>cm4</t>
  </si>
  <si>
    <t>kN*m</t>
  </si>
  <si>
    <t>N/mmq</t>
  </si>
  <si>
    <t>interax</t>
  </si>
  <si>
    <t>fy,k</t>
  </si>
  <si>
    <t>f_d</t>
  </si>
  <si>
    <t>Wx</t>
  </si>
  <si>
    <t>cm3</t>
  </si>
  <si>
    <t>alfa</t>
  </si>
  <si>
    <t>r</t>
  </si>
  <si>
    <t>m</t>
  </si>
  <si>
    <t>interax</t>
  </si>
  <si>
    <t>qs</t>
  </si>
  <si>
    <t>kN/mq</t>
  </si>
  <si>
    <t>kN/mq</t>
  </si>
  <si>
    <t>qp</t>
  </si>
  <si>
    <t>qa</t>
  </si>
  <si>
    <t>kN/mq</t>
  </si>
  <si>
    <t>kN/m</t>
  </si>
  <si>
    <t>KN/m</t>
  </si>
  <si>
    <t>q</t>
  </si>
  <si>
    <t>luce</t>
  </si>
  <si>
    <t>kN*m</t>
  </si>
  <si>
    <t>M</t>
  </si>
  <si>
    <t>N/mmq</t>
  </si>
  <si>
    <t>fm,k</t>
  </si>
  <si>
    <t>N/mmq</t>
  </si>
  <si>
    <t>sig_d</t>
  </si>
  <si>
    <t>cm</t>
  </si>
  <si>
    <t>b</t>
  </si>
  <si>
    <t>h</t>
  </si>
  <si>
    <t>hd</t>
  </si>
  <si>
    <t>cm</t>
  </si>
  <si>
    <t xml:space="preserve"> </t>
  </si>
  <si>
    <t xml:space="preserve"> </t>
  </si>
  <si>
    <t>E</t>
  </si>
  <si>
    <t>N/mmq</t>
  </si>
  <si>
    <t>Ix</t>
  </si>
  <si>
    <t>cm4</t>
  </si>
  <si>
    <t>vmax</t>
  </si>
  <si>
    <t>l/vmax</t>
  </si>
  <si>
    <t>kN/mq</t>
  </si>
  <si>
    <t>kN/mq</t>
  </si>
  <si>
    <t>interax</t>
  </si>
  <si>
    <t>qs</t>
  </si>
  <si>
    <t>qp</t>
  </si>
  <si>
    <t>qa</t>
  </si>
  <si>
    <t>Mmax</t>
  </si>
  <si>
    <t>fy</t>
  </si>
  <si>
    <t>fd_f</t>
  </si>
  <si>
    <t>fck</t>
  </si>
  <si>
    <t>fd_c</t>
  </si>
  <si>
    <t>h</t>
  </si>
  <si>
    <t>delta</t>
  </si>
  <si>
    <t>H</t>
  </si>
  <si>
    <t>area</t>
  </si>
  <si>
    <t>peso</t>
  </si>
  <si>
    <t>mq</t>
  </si>
  <si>
    <t>kN/m</t>
  </si>
  <si>
    <t>Hd</t>
  </si>
  <si>
    <t>q</t>
  </si>
  <si>
    <t>kN/m</t>
  </si>
  <si>
    <t>vmax</t>
  </si>
  <si>
    <t>SI</t>
  </si>
  <si>
    <t>SI</t>
  </si>
  <si>
    <t>SI</t>
  </si>
  <si>
    <t>SI</t>
  </si>
  <si>
    <t>IPE 240</t>
  </si>
  <si>
    <t>cm3</t>
  </si>
  <si>
    <t>Ix IPE</t>
  </si>
  <si>
    <t>peso IPE</t>
  </si>
  <si>
    <t>&gt;250= SI</t>
  </si>
  <si>
    <t>Wx IPE</t>
  </si>
  <si>
    <t>kN/m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</si>
</sst>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</numFmts>
  <fonts count="41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2"/>
      <name val="Arial Bold"/>
      <family val="0"/>
    </font>
    <font>
      <b/>
      <sz val="10"/>
      <name val="Arial Bold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10"/>
      <name val="Arial Bold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 Bold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0" fillId="33" borderId="10" xfId="0" applyFill="1" applyBorder="1" applyAlignment="1">
      <alignment horizontal="center"/>
    </xf>
    <xf numFmtId="0" fontId="0" fillId="0" borderId="0" xfId="0" applyAlignment="1">
      <alignment horizontal="center"/>
    </xf>
    <xf numFmtId="2" fontId="0" fillId="33" borderId="10" xfId="0" applyNumberForma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10" xfId="0" applyBorder="1" applyAlignment="1">
      <alignment horizontal="center"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2" fontId="0" fillId="0" borderId="12" xfId="0" applyNumberFormat="1" applyFill="1" applyBorder="1" applyAlignment="1">
      <alignment horizontal="center"/>
    </xf>
    <xf numFmtId="2" fontId="0" fillId="0" borderId="13" xfId="0" applyNumberForma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0" xfId="0" applyNumberFormat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 vertical="center"/>
    </xf>
    <xf numFmtId="2" fontId="2" fillId="34" borderId="10" xfId="0" applyNumberFormat="1" applyFont="1" applyFill="1" applyBorder="1" applyAlignment="1">
      <alignment horizontal="center" vertical="center"/>
    </xf>
    <xf numFmtId="2" fontId="2" fillId="0" borderId="0" xfId="0" applyNumberFormat="1" applyFont="1" applyAlignment="1">
      <alignment/>
    </xf>
    <xf numFmtId="2" fontId="2" fillId="0" borderId="0" xfId="0" applyNumberFormat="1" applyFont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1" fontId="2" fillId="34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2" fontId="0" fillId="0" borderId="12" xfId="0" applyNumberFormat="1" applyFont="1" applyFill="1" applyBorder="1" applyAlignment="1">
      <alignment horizontal="center" vertical="center"/>
    </xf>
    <xf numFmtId="1" fontId="0" fillId="0" borderId="11" xfId="0" applyNumberFormat="1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34" borderId="10" xfId="0" applyFont="1" applyFill="1" applyBorder="1" applyAlignment="1">
      <alignment horizontal="center"/>
    </xf>
    <xf numFmtId="2" fontId="2" fillId="35" borderId="0" xfId="0" applyNumberFormat="1" applyFont="1" applyFill="1" applyAlignment="1">
      <alignment horizontal="center" vertical="center"/>
    </xf>
    <xf numFmtId="2" fontId="0" fillId="3" borderId="10" xfId="0" applyNumberFormat="1" applyFont="1" applyFill="1" applyBorder="1" applyAlignment="1">
      <alignment horizontal="center"/>
    </xf>
    <xf numFmtId="0" fontId="0" fillId="3" borderId="10" xfId="0" applyFont="1" applyFill="1" applyBorder="1" applyAlignment="1">
      <alignment horizontal="center"/>
    </xf>
    <xf numFmtId="2" fontId="0" fillId="3" borderId="10" xfId="0" applyNumberFormat="1" applyFont="1" applyFill="1" applyBorder="1" applyAlignment="1">
      <alignment horizontal="center" vertical="center"/>
    </xf>
    <xf numFmtId="1" fontId="0" fillId="3" borderId="10" xfId="0" applyNumberFormat="1" applyFont="1" applyFill="1" applyBorder="1" applyAlignment="1">
      <alignment horizontal="center" vertical="center"/>
    </xf>
    <xf numFmtId="2" fontId="0" fillId="3" borderId="0" xfId="0" applyNumberFormat="1" applyFont="1" applyFill="1" applyAlignment="1">
      <alignment horizontal="center" vertical="center"/>
    </xf>
    <xf numFmtId="2" fontId="0" fillId="3" borderId="0" xfId="0" applyNumberFormat="1" applyFont="1" applyFill="1" applyAlignment="1">
      <alignment/>
    </xf>
    <xf numFmtId="0" fontId="0" fillId="0" borderId="0" xfId="0" applyFont="1" applyAlignment="1">
      <alignment horizontal="center"/>
    </xf>
    <xf numFmtId="0" fontId="0" fillId="3" borderId="0" xfId="0" applyFont="1" applyFill="1" applyAlignment="1">
      <alignment horizontal="center"/>
    </xf>
    <xf numFmtId="0" fontId="3" fillId="36" borderId="0" xfId="0" applyFont="1" applyFill="1" applyAlignment="1">
      <alignment horizontal="center"/>
    </xf>
    <xf numFmtId="0" fontId="40" fillId="3" borderId="0" xfId="0" applyFont="1" applyFill="1" applyAlignment="1">
      <alignment horizontal="center"/>
    </xf>
    <xf numFmtId="0" fontId="2" fillId="36" borderId="10" xfId="0" applyFont="1" applyFill="1" applyBorder="1" applyAlignment="1">
      <alignment horizontal="center"/>
    </xf>
    <xf numFmtId="2" fontId="2" fillId="36" borderId="10" xfId="0" applyNumberFormat="1" applyFont="1" applyFill="1" applyBorder="1" applyAlignment="1">
      <alignment horizontal="center"/>
    </xf>
    <xf numFmtId="2" fontId="2" fillId="36" borderId="0" xfId="0" applyNumberFormat="1" applyFont="1" applyFill="1" applyAlignment="1">
      <alignment horizontal="center"/>
    </xf>
    <xf numFmtId="2" fontId="0" fillId="36" borderId="10" xfId="0" applyNumberFormat="1" applyFont="1" applyFill="1" applyBorder="1" applyAlignment="1">
      <alignment horizontal="center"/>
    </xf>
    <xf numFmtId="0" fontId="0" fillId="36" borderId="0" xfId="0" applyFill="1" applyAlignment="1">
      <alignment horizontal="center"/>
    </xf>
    <xf numFmtId="2" fontId="2" fillId="37" borderId="1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0" fillId="36" borderId="10" xfId="0" applyFont="1" applyFill="1" applyBorder="1" applyAlignment="1">
      <alignment horizontal="center"/>
    </xf>
    <xf numFmtId="0" fontId="4" fillId="36" borderId="0" xfId="0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"/>
  <sheetViews>
    <sheetView tabSelected="1" zoomScalePageLayoutView="0" workbookViewId="0" topLeftCell="A1">
      <selection activeCell="Q7" sqref="Q7"/>
    </sheetView>
  </sheetViews>
  <sheetFormatPr defaultColWidth="8.7109375" defaultRowHeight="12.75"/>
  <cols>
    <col min="1" max="1" width="9.28125" style="6" customWidth="1"/>
    <col min="2" max="2" width="9.421875" style="6" customWidth="1"/>
    <col min="3" max="3" width="9.00390625" style="6" customWidth="1"/>
    <col min="4" max="4" width="10.00390625" style="6" customWidth="1"/>
    <col min="5" max="5" width="8.421875" style="6" customWidth="1"/>
    <col min="6" max="7" width="8.7109375" style="6" customWidth="1"/>
    <col min="8" max="8" width="11.00390625" style="6" customWidth="1"/>
    <col min="9" max="9" width="13.140625" style="6" customWidth="1"/>
    <col min="10" max="10" width="7.7109375" style="6" customWidth="1"/>
    <col min="11" max="11" width="9.140625" style="6" customWidth="1"/>
    <col min="12" max="12" width="8.7109375" style="6" customWidth="1"/>
    <col min="13" max="13" width="9.7109375" style="6" customWidth="1"/>
    <col min="14" max="14" width="13.421875" style="6" customWidth="1"/>
    <col min="15" max="15" width="10.7109375" style="6" customWidth="1"/>
    <col min="16" max="16" width="8.7109375" style="6" customWidth="1"/>
    <col min="17" max="17" width="8.7109375" style="13" customWidth="1"/>
    <col min="18" max="16384" width="8.7109375" style="6" customWidth="1"/>
  </cols>
  <sheetData>
    <row r="1" spans="1:17" s="20" customFormat="1" ht="15">
      <c r="A1" s="14" t="s">
        <v>16</v>
      </c>
      <c r="B1" s="14" t="s">
        <v>17</v>
      </c>
      <c r="C1" s="14" t="s">
        <v>20</v>
      </c>
      <c r="D1" s="15" t="s">
        <v>21</v>
      </c>
      <c r="E1" s="16" t="s">
        <v>25</v>
      </c>
      <c r="F1" s="14" t="s">
        <v>26</v>
      </c>
      <c r="G1" s="16" t="s">
        <v>28</v>
      </c>
      <c r="H1" s="14" t="s">
        <v>30</v>
      </c>
      <c r="I1" s="17" t="s">
        <v>32</v>
      </c>
      <c r="J1" s="14" t="s">
        <v>34</v>
      </c>
      <c r="K1" s="18" t="s">
        <v>35</v>
      </c>
      <c r="L1" s="19" t="s">
        <v>36</v>
      </c>
      <c r="M1" s="19" t="s">
        <v>40</v>
      </c>
      <c r="N1" s="22" t="s">
        <v>42</v>
      </c>
      <c r="O1" s="18" t="s">
        <v>44</v>
      </c>
      <c r="P1" s="18" t="s">
        <v>45</v>
      </c>
      <c r="Q1" s="21"/>
    </row>
    <row r="2" spans="1:17" s="20" customFormat="1" ht="15">
      <c r="A2" s="14" t="s">
        <v>15</v>
      </c>
      <c r="B2" s="14" t="s">
        <v>18</v>
      </c>
      <c r="C2" s="14" t="s">
        <v>19</v>
      </c>
      <c r="D2" s="15" t="s">
        <v>22</v>
      </c>
      <c r="E2" s="16" t="s">
        <v>24</v>
      </c>
      <c r="F2" s="14" t="s">
        <v>15</v>
      </c>
      <c r="G2" s="16" t="s">
        <v>27</v>
      </c>
      <c r="H2" s="14" t="s">
        <v>29</v>
      </c>
      <c r="I2" s="17" t="s">
        <v>31</v>
      </c>
      <c r="J2" s="14" t="s">
        <v>33</v>
      </c>
      <c r="K2" s="18" t="s">
        <v>37</v>
      </c>
      <c r="L2" s="19" t="s">
        <v>37</v>
      </c>
      <c r="M2" s="19" t="s">
        <v>41</v>
      </c>
      <c r="N2" s="22" t="s">
        <v>43</v>
      </c>
      <c r="O2" s="18" t="s">
        <v>37</v>
      </c>
      <c r="P2" s="18"/>
      <c r="Q2" s="21"/>
    </row>
    <row r="3" spans="11:17" s="20" customFormat="1" ht="15">
      <c r="K3" s="21"/>
      <c r="M3" s="21"/>
      <c r="N3" s="21"/>
      <c r="O3" s="21"/>
      <c r="P3" s="21"/>
      <c r="Q3" s="21"/>
    </row>
    <row r="4" spans="1:17" s="39" customFormat="1" ht="12.75">
      <c r="A4" s="34">
        <v>5</v>
      </c>
      <c r="B4" s="34">
        <v>1.72</v>
      </c>
      <c r="C4" s="34">
        <v>3.94</v>
      </c>
      <c r="D4" s="34">
        <v>3</v>
      </c>
      <c r="E4" s="34">
        <f>(B4*1.3+C4*1.5+D4*1.5)*A4</f>
        <v>63.230000000000004</v>
      </c>
      <c r="F4" s="35">
        <v>1.5</v>
      </c>
      <c r="G4" s="35">
        <f>E4*F4^2/2</f>
        <v>71.13375</v>
      </c>
      <c r="H4" s="35">
        <v>24</v>
      </c>
      <c r="I4" s="34">
        <f>0.8*H4/1.45</f>
        <v>13.24137931034483</v>
      </c>
      <c r="J4" s="35">
        <v>35</v>
      </c>
      <c r="K4" s="36">
        <f>(6*G4*1000/(J4*I4))^0.5</f>
        <v>30.346795768134353</v>
      </c>
      <c r="L4" s="37">
        <v>35</v>
      </c>
      <c r="M4" s="37">
        <v>8000</v>
      </c>
      <c r="N4" s="37">
        <f>J4*L4^3/12</f>
        <v>125052.08333333333</v>
      </c>
      <c r="O4" s="36">
        <f>E4*10*(F4*100)^4/(8*M4*100*N4)</f>
        <v>0.399960693461058</v>
      </c>
      <c r="P4" s="36">
        <f>F4*100/O4</f>
        <v>375.03685350171713</v>
      </c>
      <c r="Q4" s="38" t="s">
        <v>69</v>
      </c>
    </row>
    <row r="5" spans="1:17" s="20" customFormat="1" ht="15">
      <c r="A5" s="14"/>
      <c r="B5" s="14"/>
      <c r="C5" s="14"/>
      <c r="D5" s="15"/>
      <c r="E5" s="16"/>
      <c r="F5" s="14"/>
      <c r="G5" s="16"/>
      <c r="H5" s="14"/>
      <c r="I5" s="17"/>
      <c r="J5" s="14"/>
      <c r="K5" s="18"/>
      <c r="L5" s="23"/>
      <c r="M5" s="23"/>
      <c r="N5" s="24"/>
      <c r="O5" s="18"/>
      <c r="P5" s="18"/>
      <c r="Q5" s="21"/>
    </row>
    <row r="6" spans="1:17" s="20" customFormat="1" ht="15">
      <c r="A6" s="14"/>
      <c r="B6" s="14"/>
      <c r="C6" s="14"/>
      <c r="D6" s="15"/>
      <c r="E6" s="16"/>
      <c r="F6" s="14"/>
      <c r="G6" s="16"/>
      <c r="H6" s="14"/>
      <c r="I6" s="17"/>
      <c r="J6" s="14"/>
      <c r="K6" s="18"/>
      <c r="L6" s="23"/>
      <c r="M6" s="23"/>
      <c r="N6" s="24"/>
      <c r="O6" s="18"/>
      <c r="P6" s="18"/>
      <c r="Q6" s="33"/>
    </row>
    <row r="7" spans="1:17" s="20" customFormat="1" ht="15">
      <c r="A7" s="14"/>
      <c r="B7" s="14"/>
      <c r="C7" s="14"/>
      <c r="D7" s="15"/>
      <c r="E7" s="16"/>
      <c r="F7" s="14"/>
      <c r="G7" s="16"/>
      <c r="H7" s="14"/>
      <c r="I7" s="17"/>
      <c r="J7" s="14"/>
      <c r="K7" s="18"/>
      <c r="L7" s="23"/>
      <c r="M7" s="23"/>
      <c r="N7" s="24"/>
      <c r="O7" s="18"/>
      <c r="P7" s="18"/>
      <c r="Q7" s="33"/>
    </row>
    <row r="8" spans="1:17" s="20" customFormat="1" ht="15">
      <c r="A8" s="14"/>
      <c r="B8" s="14"/>
      <c r="C8" s="14"/>
      <c r="D8" s="15"/>
      <c r="E8" s="16" t="s">
        <v>38</v>
      </c>
      <c r="F8" s="14"/>
      <c r="G8" s="16" t="s">
        <v>38</v>
      </c>
      <c r="H8" s="14"/>
      <c r="I8" s="17" t="s">
        <v>38</v>
      </c>
      <c r="J8" s="14"/>
      <c r="K8" s="18"/>
      <c r="L8" s="23"/>
      <c r="M8" s="23"/>
      <c r="N8" s="18"/>
      <c r="O8" s="18" t="s">
        <v>38</v>
      </c>
      <c r="P8" s="18"/>
      <c r="Q8" s="21"/>
    </row>
    <row r="9" spans="1:17" s="20" customFormat="1" ht="15">
      <c r="A9" s="14"/>
      <c r="B9" s="14"/>
      <c r="C9" s="14"/>
      <c r="D9" s="15"/>
      <c r="E9" s="16" t="s">
        <v>38</v>
      </c>
      <c r="F9" s="14"/>
      <c r="G9" s="16" t="s">
        <v>38</v>
      </c>
      <c r="H9" s="14"/>
      <c r="I9" s="17" t="s">
        <v>39</v>
      </c>
      <c r="J9" s="14"/>
      <c r="K9" s="18"/>
      <c r="L9" s="23"/>
      <c r="M9" s="23"/>
      <c r="N9" s="18"/>
      <c r="O9" s="18" t="s">
        <v>38</v>
      </c>
      <c r="P9" s="18"/>
      <c r="Q9" s="21"/>
    </row>
  </sheetData>
  <sheetProtection/>
  <printOptions/>
  <pageMargins left="0.75" right="0.75" top="1" bottom="1" header="0.5" footer="0.5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"/>
  <sheetViews>
    <sheetView zoomScalePageLayoutView="0" workbookViewId="0" topLeftCell="A1">
      <selection activeCell="K6" sqref="K6"/>
    </sheetView>
  </sheetViews>
  <sheetFormatPr defaultColWidth="8.7109375" defaultRowHeight="12.75"/>
  <cols>
    <col min="1" max="1" width="9.7109375" style="2" customWidth="1"/>
    <col min="2" max="2" width="8.7109375" style="2" customWidth="1"/>
    <col min="3" max="3" width="10.28125" style="2" customWidth="1"/>
    <col min="4" max="7" width="8.7109375" style="2" customWidth="1"/>
    <col min="8" max="8" width="10.28125" style="2" customWidth="1"/>
    <col min="9" max="9" width="11.28125" style="2" customWidth="1"/>
    <col min="10" max="10" width="10.00390625" style="2" customWidth="1"/>
    <col min="11" max="11" width="10.00390625" style="48" customWidth="1"/>
    <col min="12" max="12" width="9.00390625" style="2" customWidth="1"/>
    <col min="13" max="13" width="12.00390625" style="2" customWidth="1"/>
    <col min="14" max="16" width="8.7109375" style="2" customWidth="1"/>
    <col min="17" max="17" width="9.00390625" style="2" customWidth="1"/>
    <col min="18" max="16384" width="8.7109375" style="2" customWidth="1"/>
  </cols>
  <sheetData>
    <row r="1" spans="1:18" ht="15">
      <c r="A1" s="14" t="s">
        <v>8</v>
      </c>
      <c r="B1" s="14" t="s">
        <v>17</v>
      </c>
      <c r="C1" s="14" t="s">
        <v>20</v>
      </c>
      <c r="D1" s="15" t="s">
        <v>21</v>
      </c>
      <c r="E1" s="16" t="s">
        <v>25</v>
      </c>
      <c r="F1" s="14" t="s">
        <v>26</v>
      </c>
      <c r="G1" s="16" t="s">
        <v>28</v>
      </c>
      <c r="H1" s="14" t="s">
        <v>9</v>
      </c>
      <c r="I1" s="17" t="s">
        <v>10</v>
      </c>
      <c r="J1" s="17" t="s">
        <v>11</v>
      </c>
      <c r="K1" s="49" t="s">
        <v>77</v>
      </c>
      <c r="L1" s="50" t="s">
        <v>74</v>
      </c>
      <c r="M1" s="50" t="s">
        <v>75</v>
      </c>
      <c r="N1" s="16" t="s">
        <v>65</v>
      </c>
      <c r="O1" s="32" t="s">
        <v>40</v>
      </c>
      <c r="P1" s="16" t="s">
        <v>67</v>
      </c>
      <c r="Q1" s="16" t="s">
        <v>45</v>
      </c>
      <c r="R1" s="30"/>
    </row>
    <row r="2" spans="1:18" ht="15">
      <c r="A2" s="14" t="s">
        <v>15</v>
      </c>
      <c r="B2" s="14" t="s">
        <v>46</v>
      </c>
      <c r="C2" s="14" t="s">
        <v>47</v>
      </c>
      <c r="D2" s="15" t="s">
        <v>47</v>
      </c>
      <c r="E2" s="16" t="s">
        <v>23</v>
      </c>
      <c r="F2" s="14" t="s">
        <v>15</v>
      </c>
      <c r="G2" s="16" t="s">
        <v>6</v>
      </c>
      <c r="H2" s="14" t="s">
        <v>7</v>
      </c>
      <c r="I2" s="17" t="s">
        <v>31</v>
      </c>
      <c r="J2" s="17" t="s">
        <v>12</v>
      </c>
      <c r="K2" s="49" t="s">
        <v>73</v>
      </c>
      <c r="L2" s="32" t="s">
        <v>5</v>
      </c>
      <c r="M2" s="50" t="s">
        <v>78</v>
      </c>
      <c r="N2" s="16" t="s">
        <v>66</v>
      </c>
      <c r="O2" s="32" t="s">
        <v>3</v>
      </c>
      <c r="P2" s="16" t="s">
        <v>37</v>
      </c>
      <c r="Q2" s="16"/>
      <c r="R2" s="30"/>
    </row>
    <row r="3" spans="1:18" ht="15">
      <c r="A3" s="30"/>
      <c r="B3" s="30"/>
      <c r="C3" s="30"/>
      <c r="D3" s="31"/>
      <c r="E3" s="30"/>
      <c r="F3" s="30"/>
      <c r="G3" s="30"/>
      <c r="H3" s="30"/>
      <c r="I3" s="31"/>
      <c r="J3" s="31"/>
      <c r="K3" s="46" t="s">
        <v>72</v>
      </c>
      <c r="L3" s="30"/>
      <c r="M3" s="30"/>
      <c r="N3" s="30"/>
      <c r="O3" s="30"/>
      <c r="P3" s="30"/>
      <c r="Q3" s="30"/>
      <c r="R3" s="30"/>
    </row>
    <row r="4" spans="1:18" s="41" customFormat="1" ht="12.75">
      <c r="A4" s="35">
        <v>5</v>
      </c>
      <c r="B4" s="35">
        <v>6.2</v>
      </c>
      <c r="C4" s="35">
        <v>2.05</v>
      </c>
      <c r="D4" s="34">
        <v>3</v>
      </c>
      <c r="E4" s="35">
        <f>(B4+C4+D4)*A4</f>
        <v>56.25</v>
      </c>
      <c r="F4" s="35">
        <v>1.5</v>
      </c>
      <c r="G4" s="35">
        <f>E4*F4^2/2</f>
        <v>63.28125</v>
      </c>
      <c r="H4" s="35">
        <v>235</v>
      </c>
      <c r="I4" s="34">
        <f>H4/1.15</f>
        <v>204.34782608695653</v>
      </c>
      <c r="J4" s="34">
        <f>G4/I4*1000</f>
        <v>309.67420212765956</v>
      </c>
      <c r="K4" s="34">
        <v>324.3</v>
      </c>
      <c r="L4" s="35">
        <v>3892</v>
      </c>
      <c r="M4" s="35">
        <f>30.7/100</f>
        <v>0.307</v>
      </c>
      <c r="N4" s="35">
        <f>(B4+C4+D4)*A4+M4</f>
        <v>56.557</v>
      </c>
      <c r="O4" s="35">
        <v>210000</v>
      </c>
      <c r="P4" s="35">
        <f>N4*10*(F4*100)^4/(8*O4*100*L4)</f>
        <v>0.4378942955329614</v>
      </c>
      <c r="Q4" s="35">
        <f>F4*100/P4</f>
        <v>342.54842214246</v>
      </c>
      <c r="R4" s="43" t="s">
        <v>76</v>
      </c>
    </row>
    <row r="5" spans="1:18" ht="15.75">
      <c r="A5" s="44"/>
      <c r="B5" s="44"/>
      <c r="C5" s="44"/>
      <c r="D5" s="45"/>
      <c r="E5" s="44"/>
      <c r="F5" s="44"/>
      <c r="G5" s="44"/>
      <c r="H5" s="44"/>
      <c r="I5" s="45"/>
      <c r="J5" s="45"/>
      <c r="K5" s="45"/>
      <c r="L5" s="44"/>
      <c r="M5" s="51"/>
      <c r="N5" s="44"/>
      <c r="O5" s="44"/>
      <c r="P5" s="44"/>
      <c r="Q5" s="44"/>
      <c r="R5" s="42"/>
    </row>
    <row r="6" spans="1:18" s="40" customFormat="1" ht="15.75" customHeight="1">
      <c r="A6" s="51"/>
      <c r="B6" s="51"/>
      <c r="C6" s="51"/>
      <c r="D6" s="47"/>
      <c r="E6" s="51"/>
      <c r="F6" s="51"/>
      <c r="G6" s="51"/>
      <c r="H6" s="51"/>
      <c r="I6" s="47"/>
      <c r="J6" s="47"/>
      <c r="K6" s="47"/>
      <c r="L6" s="51"/>
      <c r="M6" s="51"/>
      <c r="N6" s="51"/>
      <c r="O6" s="51"/>
      <c r="P6" s="51"/>
      <c r="Q6" s="51"/>
      <c r="R6" s="52"/>
    </row>
    <row r="7" spans="1:18" s="40" customFormat="1" ht="12.75">
      <c r="A7" s="51"/>
      <c r="B7" s="51"/>
      <c r="C7" s="51"/>
      <c r="D7" s="47"/>
      <c r="E7" s="51"/>
      <c r="F7" s="51"/>
      <c r="G7" s="51"/>
      <c r="H7" s="51"/>
      <c r="I7" s="47"/>
      <c r="J7" s="47"/>
      <c r="K7" s="47"/>
      <c r="L7" s="51"/>
      <c r="M7" s="51"/>
      <c r="N7" s="51"/>
      <c r="O7" s="51"/>
      <c r="P7" s="51"/>
      <c r="Q7" s="51"/>
      <c r="R7" s="52"/>
    </row>
  </sheetData>
  <sheetProtection/>
  <printOptions/>
  <pageMargins left="0.75" right="0.75" top="1" bottom="1" header="0.5" footer="0.5"/>
  <pageSetup horizontalDpi="1200" verticalDpi="12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7"/>
  <sheetViews>
    <sheetView zoomScalePageLayoutView="0" workbookViewId="0" topLeftCell="A1">
      <selection activeCell="M33" sqref="M33"/>
    </sheetView>
  </sheetViews>
  <sheetFormatPr defaultColWidth="8.7109375" defaultRowHeight="12.75"/>
  <cols>
    <col min="1" max="1" width="7.28125" style="12" customWidth="1"/>
    <col min="2" max="2" width="8.140625" style="12" customWidth="1"/>
    <col min="3" max="3" width="7.140625" style="12" customWidth="1"/>
    <col min="4" max="5" width="7.7109375" style="12" customWidth="1"/>
    <col min="6" max="6" width="6.140625" style="12" customWidth="1"/>
    <col min="7" max="7" width="9.00390625" style="12" customWidth="1"/>
    <col min="8" max="8" width="7.7109375" style="12" customWidth="1"/>
    <col min="9" max="9" width="10.421875" style="12" customWidth="1"/>
    <col min="10" max="10" width="8.00390625" style="12" customWidth="1"/>
    <col min="11" max="11" width="9.7109375" style="12" customWidth="1"/>
    <col min="12" max="12" width="7.140625" style="12" customWidth="1"/>
    <col min="13" max="13" width="7.28125" style="12" customWidth="1"/>
    <col min="14" max="14" width="7.7109375" style="12" customWidth="1"/>
    <col min="15" max="15" width="8.28125" style="12" customWidth="1"/>
    <col min="16" max="16" width="5.7109375" style="12" customWidth="1"/>
    <col min="17" max="18" width="7.140625" style="12" customWidth="1"/>
    <col min="19" max="19" width="7.00390625" style="12" customWidth="1"/>
    <col min="20" max="20" width="8.00390625" style="12" customWidth="1"/>
    <col min="21" max="21" width="8.7109375" style="12" customWidth="1"/>
    <col min="22" max="22" width="8.00390625" style="12" customWidth="1"/>
    <col min="23" max="23" width="7.7109375" style="12" customWidth="1"/>
    <col min="24" max="24" width="9.140625" style="12" customWidth="1"/>
    <col min="25" max="16384" width="8.7109375" style="12" customWidth="1"/>
  </cols>
  <sheetData>
    <row r="1" spans="1:25" ht="12.75">
      <c r="A1" s="1" t="s">
        <v>48</v>
      </c>
      <c r="B1" s="1" t="s">
        <v>49</v>
      </c>
      <c r="C1" s="1" t="s">
        <v>50</v>
      </c>
      <c r="D1" s="3" t="s">
        <v>51</v>
      </c>
      <c r="E1" s="5" t="s">
        <v>25</v>
      </c>
      <c r="F1" s="1" t="s">
        <v>26</v>
      </c>
      <c r="G1" s="5" t="s">
        <v>52</v>
      </c>
      <c r="H1" s="1" t="s">
        <v>53</v>
      </c>
      <c r="I1" s="7" t="s">
        <v>54</v>
      </c>
      <c r="J1" s="1" t="s">
        <v>55</v>
      </c>
      <c r="K1" s="7" t="s">
        <v>56</v>
      </c>
      <c r="L1" s="7" t="s">
        <v>13</v>
      </c>
      <c r="M1" s="10" t="s">
        <v>14</v>
      </c>
      <c r="N1" s="3" t="s">
        <v>34</v>
      </c>
      <c r="O1" s="11" t="s">
        <v>57</v>
      </c>
      <c r="P1" s="3" t="s">
        <v>58</v>
      </c>
      <c r="Q1" s="9" t="s">
        <v>59</v>
      </c>
      <c r="R1" s="27" t="s">
        <v>64</v>
      </c>
      <c r="S1" s="26" t="s">
        <v>60</v>
      </c>
      <c r="T1" s="25" t="s">
        <v>61</v>
      </c>
      <c r="U1" s="7" t="s">
        <v>0</v>
      </c>
      <c r="V1" s="29" t="s">
        <v>2</v>
      </c>
      <c r="W1" s="29" t="s">
        <v>4</v>
      </c>
      <c r="X1" s="7" t="s">
        <v>44</v>
      </c>
      <c r="Y1" s="7" t="s">
        <v>45</v>
      </c>
    </row>
    <row r="2" spans="1:25" ht="12.75">
      <c r="A2" s="1" t="s">
        <v>15</v>
      </c>
      <c r="B2" s="1" t="s">
        <v>46</v>
      </c>
      <c r="C2" s="1" t="s">
        <v>47</v>
      </c>
      <c r="D2" s="3" t="s">
        <v>47</v>
      </c>
      <c r="E2" s="5" t="s">
        <v>23</v>
      </c>
      <c r="F2" s="1" t="s">
        <v>15</v>
      </c>
      <c r="G2" s="5" t="s">
        <v>27</v>
      </c>
      <c r="H2" s="1" t="s">
        <v>41</v>
      </c>
      <c r="I2" s="7" t="s">
        <v>41</v>
      </c>
      <c r="J2" s="1" t="s">
        <v>31</v>
      </c>
      <c r="K2" s="7" t="s">
        <v>31</v>
      </c>
      <c r="L2" s="7"/>
      <c r="M2" s="8"/>
      <c r="N2" s="3" t="s">
        <v>33</v>
      </c>
      <c r="O2" s="8" t="s">
        <v>37</v>
      </c>
      <c r="P2" s="3" t="s">
        <v>37</v>
      </c>
      <c r="Q2" s="8" t="s">
        <v>37</v>
      </c>
      <c r="R2" s="28" t="s">
        <v>37</v>
      </c>
      <c r="S2" s="25" t="s">
        <v>62</v>
      </c>
      <c r="T2" s="25" t="s">
        <v>63</v>
      </c>
      <c r="U2" s="7" t="s">
        <v>1</v>
      </c>
      <c r="V2" s="29" t="s">
        <v>3</v>
      </c>
      <c r="W2" s="29" t="s">
        <v>5</v>
      </c>
      <c r="X2" s="7" t="s">
        <v>37</v>
      </c>
      <c r="Y2" s="7"/>
    </row>
    <row r="3" spans="1:26" ht="12.75">
      <c r="A3" s="2"/>
      <c r="B3" s="2"/>
      <c r="C3" s="2"/>
      <c r="D3" s="4"/>
      <c r="E3" s="2"/>
      <c r="F3" s="2"/>
      <c r="G3" s="2"/>
      <c r="H3" s="2"/>
      <c r="I3" s="4"/>
      <c r="J3" s="2"/>
      <c r="K3" s="4"/>
      <c r="Z3" s="12" t="s">
        <v>38</v>
      </c>
    </row>
    <row r="4" spans="1:26" ht="12.75">
      <c r="A4" s="1">
        <v>0</v>
      </c>
      <c r="B4" s="1">
        <v>0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 s="1">
        <v>0</v>
      </c>
      <c r="V4" s="1">
        <v>0</v>
      </c>
      <c r="W4" s="1">
        <v>0</v>
      </c>
      <c r="X4" s="1">
        <v>0</v>
      </c>
      <c r="Y4" s="1">
        <v>0</v>
      </c>
      <c r="Z4" s="12" t="s">
        <v>70</v>
      </c>
    </row>
    <row r="5" spans="1:26" ht="12.75">
      <c r="A5" s="1">
        <v>0</v>
      </c>
      <c r="B5" s="1">
        <v>0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v>0</v>
      </c>
      <c r="V5" s="1">
        <v>0</v>
      </c>
      <c r="W5" s="1">
        <v>0</v>
      </c>
      <c r="X5" s="1">
        <v>0</v>
      </c>
      <c r="Y5" s="1">
        <v>0</v>
      </c>
      <c r="Z5" s="12" t="s">
        <v>68</v>
      </c>
    </row>
    <row r="6" spans="1:26" ht="12.75">
      <c r="A6" s="1">
        <v>0</v>
      </c>
      <c r="B6" s="1">
        <v>0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12" t="s">
        <v>71</v>
      </c>
    </row>
    <row r="7" spans="1:25" ht="12.75">
      <c r="A7" s="1">
        <v>0</v>
      </c>
      <c r="B7" s="1">
        <v>0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</row>
    <row r="8" spans="1:25" ht="12.75">
      <c r="A8" s="1">
        <v>0</v>
      </c>
      <c r="B8" s="1">
        <v>0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</row>
    <row r="9" spans="1:25" ht="12.75">
      <c r="A9" s="1">
        <v>0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</row>
    <row r="10" spans="1:25" ht="12.75">
      <c r="A10" s="1">
        <v>0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</row>
    <row r="11" spans="1:25" ht="12.75">
      <c r="A11" s="1">
        <v>0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</row>
    <row r="12" spans="1:25" ht="12.75">
      <c r="A12" s="1">
        <v>0</v>
      </c>
      <c r="B12" s="1">
        <v>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</row>
    <row r="13" spans="1:25" ht="12.75">
      <c r="A13" s="1">
        <v>0</v>
      </c>
      <c r="B13" s="1">
        <v>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</row>
    <row r="14" spans="1:25" ht="12.75">
      <c r="A14" s="1">
        <v>0</v>
      </c>
      <c r="B14" s="1">
        <v>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</row>
    <row r="15" spans="1:25" ht="12.75">
      <c r="A15" s="1">
        <v>0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</row>
    <row r="16" spans="1:25" ht="12.75">
      <c r="A16" s="1">
        <v>0</v>
      </c>
      <c r="B16" s="1">
        <v>0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</row>
    <row r="17" spans="1:25" ht="12.75">
      <c r="A17" s="1">
        <v>0</v>
      </c>
      <c r="B17" s="1">
        <v>0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</row>
    <row r="18" spans="1:25" ht="12.75">
      <c r="A18" s="1">
        <v>0</v>
      </c>
      <c r="B18" s="1">
        <v>0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</row>
    <row r="19" spans="1:25" ht="12.75">
      <c r="A19" s="1">
        <v>0</v>
      </c>
      <c r="B19" s="1">
        <v>0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</row>
    <row r="20" spans="1:25" ht="12.75">
      <c r="A20" s="1">
        <v>0</v>
      </c>
      <c r="B20" s="1">
        <v>0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</row>
    <row r="21" spans="1:25" ht="12.75">
      <c r="A21" s="1">
        <v>0</v>
      </c>
      <c r="B21" s="1">
        <v>0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</row>
    <row r="22" spans="1:25" ht="12.75">
      <c r="A22" s="1">
        <v>0</v>
      </c>
      <c r="B22" s="1">
        <v>0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</row>
    <row r="23" spans="1:25" ht="12.75">
      <c r="A23" s="1">
        <v>0</v>
      </c>
      <c r="B23" s="1">
        <v>0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</row>
    <row r="24" spans="1:25" ht="12.75">
      <c r="A24" s="1">
        <v>0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</row>
    <row r="25" spans="1:25" ht="12.75">
      <c r="A25" s="1">
        <v>0</v>
      </c>
      <c r="B25" s="1">
        <v>0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</row>
    <row r="26" spans="1:25" ht="12.75">
      <c r="A26" s="1">
        <v>0</v>
      </c>
      <c r="B26" s="1">
        <v>0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</row>
    <row r="27" spans="1:26" ht="12.75">
      <c r="A27" s="1">
        <v>0</v>
      </c>
      <c r="B27" s="1">
        <v>0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2">
        <v>0</v>
      </c>
    </row>
  </sheetData>
  <sheetProtection/>
  <printOptions/>
  <pageMargins left="0.75" right="0.75" top="1" bottom="1" header="0.5" footer="0.5"/>
  <pageSetup horizontalDpi="1200" verticalDpi="12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isabel</cp:lastModifiedBy>
  <cp:lastPrinted>2011-03-29T18:14:40Z</cp:lastPrinted>
  <dcterms:created xsi:type="dcterms:W3CDTF">2010-04-15T07:05:20Z</dcterms:created>
  <dcterms:modified xsi:type="dcterms:W3CDTF">2017-12-11T16:17:20Z</dcterms:modified>
  <cp:category/>
  <cp:version/>
  <cp:contentType/>
  <cp:contentStatus/>
</cp:coreProperties>
</file>