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1"/>
  </bookViews>
  <sheets>
    <sheet name="acciaio" sheetId="1" r:id="rId1"/>
    <sheet name="legno" sheetId="2" r:id="rId2"/>
    <sheet name="cls" sheetId="3" r:id="rId3"/>
  </sheets>
  <definedNames/>
  <calcPr fullCalcOnLoad="1"/>
</workbook>
</file>

<file path=xl/sharedStrings.xml><?xml version="1.0" encoding="utf-8"?>
<sst xmlns="http://schemas.openxmlformats.org/spreadsheetml/2006/main" count="288" uniqueCount="46">
  <si>
    <t>Sigma tot</t>
  </si>
  <si>
    <t>N [kN]</t>
  </si>
  <si>
    <t>A [cm2]</t>
  </si>
  <si>
    <t>M [kNm]</t>
  </si>
  <si>
    <t>W [cm3]</t>
  </si>
  <si>
    <t>Fyd [N/mm2]</t>
  </si>
  <si>
    <t xml:space="preserve">Sigma2 </t>
  </si>
  <si>
    <t>N [N]</t>
  </si>
  <si>
    <t>A [mm2]</t>
  </si>
  <si>
    <t>Sigma1 [N/mm2]</t>
  </si>
  <si>
    <t>M [Nmm]</t>
  </si>
  <si>
    <t>W [mm3]</t>
  </si>
  <si>
    <t>Vento_Y</t>
  </si>
  <si>
    <t>Vento_X</t>
  </si>
  <si>
    <t>Sisma_Y</t>
  </si>
  <si>
    <t>Kmod</t>
  </si>
  <si>
    <t>Gamma,M</t>
  </si>
  <si>
    <t>fck [N/mm2]</t>
  </si>
  <si>
    <t>fcd [N/mm2]</t>
  </si>
  <si>
    <t>ffd [N/mm2]</t>
  </si>
  <si>
    <t>ffk [N/mm2]</t>
  </si>
  <si>
    <t>Verifica</t>
  </si>
  <si>
    <t>&lt; 1</t>
  </si>
  <si>
    <t>Correzione Sisma_Y</t>
  </si>
  <si>
    <t>u</t>
  </si>
  <si>
    <t>CASO_1</t>
  </si>
  <si>
    <t>CASO_2</t>
  </si>
  <si>
    <t>Fcd [N/mm2]</t>
  </si>
  <si>
    <t>Sigma,max</t>
  </si>
  <si>
    <t>e [m]</t>
  </si>
  <si>
    <t>H[cm]</t>
  </si>
  <si>
    <t>e [mm]</t>
  </si>
  <si>
    <t>H[mm]</t>
  </si>
  <si>
    <t>B [cm]</t>
  </si>
  <si>
    <t>H [cm]</t>
  </si>
  <si>
    <t>B [mm]</t>
  </si>
  <si>
    <t>H [mm]</t>
  </si>
  <si>
    <t>u [mm]</t>
  </si>
  <si>
    <t>Sigm,max [N/mm2]</t>
  </si>
  <si>
    <t>VENTO_Y</t>
  </si>
  <si>
    <t>Sisma_X</t>
  </si>
  <si>
    <t>Correzione Sisma_X</t>
  </si>
  <si>
    <t>SISMA_X</t>
  </si>
  <si>
    <t>VENTO_X</t>
  </si>
  <si>
    <t>Prova___Sisma_X</t>
  </si>
  <si>
    <t>Correzione Vento_X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</si>
</sst>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32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32" fillId="33" borderId="15" xfId="0" applyFont="1" applyFill="1" applyBorder="1" applyAlignment="1">
      <alignment/>
    </xf>
    <xf numFmtId="0" fontId="35" fillId="33" borderId="15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0" fillId="0" borderId="21" xfId="0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0"/>
  <sheetViews>
    <sheetView zoomScalePageLayoutView="0" workbookViewId="0" topLeftCell="A10">
      <selection activeCell="B20" sqref="B20"/>
    </sheetView>
  </sheetViews>
  <sheetFormatPr defaultColWidth="9.140625" defaultRowHeight="15"/>
  <cols>
    <col min="3" max="3" width="18.28125" style="0" customWidth="1"/>
    <col min="4" max="4" width="13.57421875" style="0" customWidth="1"/>
    <col min="6" max="6" width="17.57421875" style="0" customWidth="1"/>
    <col min="7" max="7" width="0.13671875" style="0" customWidth="1"/>
    <col min="8" max="8" width="11.8515625" style="0" customWidth="1"/>
    <col min="9" max="9" width="18.421875" style="0" customWidth="1"/>
  </cols>
  <sheetData>
    <row r="3" ht="15.75" thickBot="1"/>
    <row r="4" ht="15.75" thickBot="1">
      <c r="A4" s="7" t="s">
        <v>12</v>
      </c>
    </row>
    <row r="5" ht="15.75" thickBot="1"/>
    <row r="6" spans="1:9" ht="15.75" thickBot="1">
      <c r="A6" s="1" t="s">
        <v>1</v>
      </c>
      <c r="B6" s="2" t="s">
        <v>2</v>
      </c>
      <c r="C6" s="15"/>
      <c r="D6" s="2" t="s">
        <v>3</v>
      </c>
      <c r="E6" s="2" t="s">
        <v>4</v>
      </c>
      <c r="F6" s="15"/>
      <c r="G6" s="2"/>
      <c r="H6" s="16"/>
      <c r="I6" s="3" t="s">
        <v>5</v>
      </c>
    </row>
    <row r="7" spans="1:9" ht="15">
      <c r="A7" s="8">
        <v>-1755</v>
      </c>
      <c r="B7" s="9">
        <v>178</v>
      </c>
      <c r="D7" s="9">
        <v>-33</v>
      </c>
      <c r="E7" s="9">
        <v>631</v>
      </c>
      <c r="G7" s="9"/>
      <c r="I7" s="10">
        <v>223.81</v>
      </c>
    </row>
    <row r="8" spans="1:9" ht="15.75" thickBot="1">
      <c r="A8" s="8"/>
      <c r="B8" s="9"/>
      <c r="C8" s="9"/>
      <c r="D8" s="9"/>
      <c r="E8" s="9"/>
      <c r="F8" s="9"/>
      <c r="G8" s="9"/>
      <c r="H8" s="9"/>
      <c r="I8" s="10"/>
    </row>
    <row r="9" spans="1:9" ht="15.75" thickBot="1">
      <c r="A9" s="1" t="s">
        <v>7</v>
      </c>
      <c r="B9" s="2" t="s">
        <v>8</v>
      </c>
      <c r="C9" s="4" t="s">
        <v>9</v>
      </c>
      <c r="D9" s="2" t="s">
        <v>10</v>
      </c>
      <c r="E9" s="2" t="s">
        <v>11</v>
      </c>
      <c r="F9" s="4" t="s">
        <v>6</v>
      </c>
      <c r="G9" s="2"/>
      <c r="H9" s="4" t="s">
        <v>0</v>
      </c>
      <c r="I9" s="3" t="s">
        <v>5</v>
      </c>
    </row>
    <row r="10" spans="1:9" ht="15.75" thickBot="1">
      <c r="A10" s="11">
        <f>A7*1000</f>
        <v>-1755000</v>
      </c>
      <c r="B10" s="12">
        <f>B7*100</f>
        <v>17800</v>
      </c>
      <c r="C10" s="5">
        <f>A10/B10</f>
        <v>-98.59550561797752</v>
      </c>
      <c r="D10" s="12">
        <f>D7*1000000</f>
        <v>-33000000</v>
      </c>
      <c r="E10" s="12">
        <f>E7*1000</f>
        <v>631000</v>
      </c>
      <c r="F10" s="5">
        <f>D10/E10</f>
        <v>-52.29793977812995</v>
      </c>
      <c r="G10" s="12"/>
      <c r="H10" s="5">
        <f>C10+F10</f>
        <v>-150.89344539610747</v>
      </c>
      <c r="I10" s="13">
        <v>223.81</v>
      </c>
    </row>
    <row r="12" ht="15.75" thickBot="1"/>
    <row r="13" ht="15.75" thickBot="1">
      <c r="A13" s="7" t="s">
        <v>13</v>
      </c>
    </row>
    <row r="14" ht="15.75" thickBot="1"/>
    <row r="15" spans="1:9" ht="15.75" thickBot="1">
      <c r="A15" s="1" t="s">
        <v>1</v>
      </c>
      <c r="B15" s="2" t="s">
        <v>2</v>
      </c>
      <c r="C15" s="15"/>
      <c r="D15" s="2" t="s">
        <v>3</v>
      </c>
      <c r="E15" s="2" t="s">
        <v>4</v>
      </c>
      <c r="F15" s="15"/>
      <c r="G15" s="2"/>
      <c r="H15" s="16"/>
      <c r="I15" s="3" t="s">
        <v>5</v>
      </c>
    </row>
    <row r="16" spans="1:9" ht="15">
      <c r="A16" s="8">
        <v>-1772</v>
      </c>
      <c r="B16" s="9">
        <v>178</v>
      </c>
      <c r="D16" s="9">
        <v>-51</v>
      </c>
      <c r="E16" s="9">
        <v>2896</v>
      </c>
      <c r="G16" s="9"/>
      <c r="I16" s="10">
        <v>223.81</v>
      </c>
    </row>
    <row r="17" spans="1:9" ht="15.75" thickBot="1">
      <c r="A17" s="8"/>
      <c r="B17" s="9"/>
      <c r="C17" s="9"/>
      <c r="D17" s="9"/>
      <c r="E17" s="9"/>
      <c r="F17" s="9"/>
      <c r="G17" s="9"/>
      <c r="H17" s="9"/>
      <c r="I17" s="10"/>
    </row>
    <row r="18" spans="1:9" ht="15.75" thickBot="1">
      <c r="A18" s="1" t="s">
        <v>7</v>
      </c>
      <c r="B18" s="2" t="s">
        <v>8</v>
      </c>
      <c r="C18" s="4" t="s">
        <v>9</v>
      </c>
      <c r="D18" s="2" t="s">
        <v>10</v>
      </c>
      <c r="E18" s="2" t="s">
        <v>11</v>
      </c>
      <c r="F18" s="4" t="s">
        <v>6</v>
      </c>
      <c r="G18" s="2"/>
      <c r="H18" s="4" t="s">
        <v>0</v>
      </c>
      <c r="I18" s="3" t="s">
        <v>5</v>
      </c>
    </row>
    <row r="19" spans="1:9" ht="15.75" thickBot="1">
      <c r="A19" s="11">
        <f>A16*1000</f>
        <v>-1772000</v>
      </c>
      <c r="B19" s="12">
        <f>B16*100</f>
        <v>17800</v>
      </c>
      <c r="C19" s="5">
        <f>A19/B19</f>
        <v>-99.5505617977528</v>
      </c>
      <c r="D19" s="12">
        <f>D16*1000000</f>
        <v>-51000000</v>
      </c>
      <c r="E19" s="12">
        <f>E16*1000</f>
        <v>2896000</v>
      </c>
      <c r="F19" s="5">
        <f>D19/E19</f>
        <v>-17.61049723756906</v>
      </c>
      <c r="G19" s="12"/>
      <c r="H19" s="5">
        <f>C19+F19</f>
        <v>-117.16105903532187</v>
      </c>
      <c r="I19" s="13">
        <v>223.81</v>
      </c>
    </row>
    <row r="21" ht="15.75" thickBot="1"/>
    <row r="22" ht="15.75" thickBot="1">
      <c r="A22" s="7" t="s">
        <v>14</v>
      </c>
    </row>
    <row r="23" ht="15.75" thickBot="1"/>
    <row r="24" spans="1:9" ht="15.75" thickBot="1">
      <c r="A24" s="1" t="s">
        <v>1</v>
      </c>
      <c r="B24" s="2" t="s">
        <v>2</v>
      </c>
      <c r="C24" s="15"/>
      <c r="D24" s="2" t="s">
        <v>3</v>
      </c>
      <c r="E24" s="2" t="s">
        <v>4</v>
      </c>
      <c r="F24" s="15"/>
      <c r="G24" s="2"/>
      <c r="H24" s="16"/>
      <c r="I24" s="3" t="s">
        <v>5</v>
      </c>
    </row>
    <row r="25" spans="1:9" ht="15">
      <c r="A25" s="8">
        <v>-1954</v>
      </c>
      <c r="B25" s="9">
        <v>178</v>
      </c>
      <c r="D25" s="9">
        <v>-53</v>
      </c>
      <c r="E25" s="9">
        <v>631</v>
      </c>
      <c r="G25" s="14"/>
      <c r="I25" s="10">
        <v>223.81</v>
      </c>
    </row>
    <row r="26" spans="1:9" ht="15.75" thickBot="1">
      <c r="A26" s="8"/>
      <c r="B26" s="9"/>
      <c r="C26" s="9"/>
      <c r="D26" s="9"/>
      <c r="E26" s="9"/>
      <c r="F26" s="9"/>
      <c r="G26" s="9"/>
      <c r="H26" s="9"/>
      <c r="I26" s="10"/>
    </row>
    <row r="27" spans="1:9" ht="15.75" thickBot="1">
      <c r="A27" s="1" t="s">
        <v>7</v>
      </c>
      <c r="B27" s="2" t="s">
        <v>8</v>
      </c>
      <c r="C27" s="4" t="s">
        <v>9</v>
      </c>
      <c r="D27" s="2" t="s">
        <v>10</v>
      </c>
      <c r="E27" s="2" t="s">
        <v>11</v>
      </c>
      <c r="F27" s="4" t="s">
        <v>6</v>
      </c>
      <c r="G27" s="2"/>
      <c r="H27" s="4" t="s">
        <v>0</v>
      </c>
      <c r="I27" s="3" t="s">
        <v>5</v>
      </c>
    </row>
    <row r="28" spans="1:9" ht="15.75" thickBot="1">
      <c r="A28" s="11">
        <f>A25*1000</f>
        <v>-1954000</v>
      </c>
      <c r="B28" s="12">
        <f>B25*100</f>
        <v>17800</v>
      </c>
      <c r="C28" s="5">
        <f>A28/B28</f>
        <v>-109.7752808988764</v>
      </c>
      <c r="D28" s="12">
        <f>D25*1000000</f>
        <v>-53000000</v>
      </c>
      <c r="E28" s="12">
        <f>E25*1000</f>
        <v>631000</v>
      </c>
      <c r="F28" s="5">
        <f>D28/E28</f>
        <v>-83.99366085578447</v>
      </c>
      <c r="G28" s="12"/>
      <c r="H28" s="5">
        <f>C28+F28</f>
        <v>-193.7689417546609</v>
      </c>
      <c r="I28" s="13">
        <v>223.81</v>
      </c>
    </row>
    <row r="33" ht="15.75" thickBot="1"/>
    <row r="34" spans="1:2" ht="15.75" thickBot="1">
      <c r="A34" s="7" t="s">
        <v>44</v>
      </c>
      <c r="B34" s="7"/>
    </row>
    <row r="35" ht="15.75" thickBot="1"/>
    <row r="36" spans="1:9" ht="15.75" thickBot="1">
      <c r="A36" s="1" t="s">
        <v>1</v>
      </c>
      <c r="B36" s="2" t="s">
        <v>2</v>
      </c>
      <c r="C36" s="15"/>
      <c r="D36" s="2" t="s">
        <v>3</v>
      </c>
      <c r="E36" s="2" t="s">
        <v>4</v>
      </c>
      <c r="F36" s="15"/>
      <c r="G36" s="2"/>
      <c r="H36" s="16"/>
      <c r="I36" s="3" t="s">
        <v>5</v>
      </c>
    </row>
    <row r="37" spans="1:9" ht="15">
      <c r="A37" s="8">
        <v>-7346.706</v>
      </c>
      <c r="B37" s="9">
        <v>178</v>
      </c>
      <c r="D37" s="9">
        <v>9819.3498</v>
      </c>
      <c r="E37" s="9">
        <v>631</v>
      </c>
      <c r="G37" s="14"/>
      <c r="I37" s="10">
        <v>223.81</v>
      </c>
    </row>
    <row r="38" spans="1:9" ht="15.75" thickBot="1">
      <c r="A38" s="8"/>
      <c r="B38" s="9"/>
      <c r="C38" s="9"/>
      <c r="D38" s="9"/>
      <c r="E38" s="9"/>
      <c r="F38" s="9"/>
      <c r="G38" s="9"/>
      <c r="H38" s="9"/>
      <c r="I38" s="10"/>
    </row>
    <row r="39" spans="1:9" ht="15.75" thickBot="1">
      <c r="A39" s="1" t="s">
        <v>7</v>
      </c>
      <c r="B39" s="2" t="s">
        <v>8</v>
      </c>
      <c r="C39" s="4" t="s">
        <v>9</v>
      </c>
      <c r="D39" s="2" t="s">
        <v>10</v>
      </c>
      <c r="E39" s="2" t="s">
        <v>11</v>
      </c>
      <c r="F39" s="4" t="s">
        <v>6</v>
      </c>
      <c r="G39" s="2"/>
      <c r="H39" s="4" t="s">
        <v>0</v>
      </c>
      <c r="I39" s="3" t="s">
        <v>5</v>
      </c>
    </row>
    <row r="40" spans="1:9" ht="15.75" thickBot="1">
      <c r="A40" s="11">
        <f>A37*1000</f>
        <v>-7346706</v>
      </c>
      <c r="B40" s="12">
        <f>B37*100</f>
        <v>17800</v>
      </c>
      <c r="C40" s="5">
        <f>A40/B40</f>
        <v>-412.73629213483144</v>
      </c>
      <c r="D40" s="12">
        <f>D37*1000000</f>
        <v>9819349800</v>
      </c>
      <c r="E40" s="12">
        <f>E37*1000</f>
        <v>631000</v>
      </c>
      <c r="F40" s="5">
        <f>D40/E40</f>
        <v>15561.568621236132</v>
      </c>
      <c r="G40" s="12"/>
      <c r="H40" s="5">
        <f>C40+F40</f>
        <v>15148.8323291013</v>
      </c>
      <c r="I40" s="13">
        <v>223.81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61"/>
  <sheetViews>
    <sheetView tabSelected="1" zoomScalePageLayoutView="0" workbookViewId="0" topLeftCell="A34">
      <selection activeCell="E65" sqref="E65"/>
    </sheetView>
  </sheetViews>
  <sheetFormatPr defaultColWidth="9.140625" defaultRowHeight="15"/>
  <cols>
    <col min="3" max="3" width="16.00390625" style="0" customWidth="1"/>
    <col min="4" max="4" width="10.28125" style="0" customWidth="1"/>
    <col min="6" max="6" width="9.28125" style="0" customWidth="1"/>
    <col min="7" max="7" width="10.00390625" style="0" customWidth="1"/>
    <col min="8" max="8" width="11.00390625" style="0" customWidth="1"/>
    <col min="9" max="9" width="12.28125" style="0" customWidth="1"/>
    <col min="10" max="10" width="12.421875" style="0" customWidth="1"/>
    <col min="11" max="11" width="14.28125" style="0" customWidth="1"/>
    <col min="12" max="12" width="12.57421875" style="0" customWidth="1"/>
    <col min="13" max="13" width="12.00390625" style="0" customWidth="1"/>
  </cols>
  <sheetData>
    <row r="2" ht="15.75" thickBot="1"/>
    <row r="3" ht="15.75" thickBot="1">
      <c r="A3" s="17" t="s">
        <v>14</v>
      </c>
    </row>
    <row r="4" ht="15.75" thickBot="1">
      <c r="I4" s="9"/>
    </row>
    <row r="5" spans="1:5" ht="15.75" thickBot="1">
      <c r="A5" s="1" t="s">
        <v>1</v>
      </c>
      <c r="B5" s="16" t="s">
        <v>2</v>
      </c>
      <c r="D5" s="16" t="s">
        <v>3</v>
      </c>
      <c r="E5" s="16" t="s">
        <v>4</v>
      </c>
    </row>
    <row r="6" spans="1:5" ht="15.75" thickBot="1">
      <c r="A6" s="16">
        <v>-1955</v>
      </c>
      <c r="B6" s="16">
        <v>2025</v>
      </c>
      <c r="D6" s="16">
        <v>-53</v>
      </c>
      <c r="E6" s="16">
        <v>15187</v>
      </c>
    </row>
    <row r="7" spans="1:9" ht="15.75" thickBot="1">
      <c r="A7" s="8"/>
      <c r="B7" s="9"/>
      <c r="C7" s="9"/>
      <c r="D7" s="9"/>
      <c r="E7" s="9"/>
      <c r="F7" s="9"/>
      <c r="I7" s="9"/>
    </row>
    <row r="8" spans="1:13" ht="15.75" thickBot="1">
      <c r="A8" s="1" t="s">
        <v>7</v>
      </c>
      <c r="B8" s="16" t="s">
        <v>8</v>
      </c>
      <c r="C8" s="6" t="s">
        <v>9</v>
      </c>
      <c r="D8" s="2" t="s">
        <v>10</v>
      </c>
      <c r="E8" s="16" t="s">
        <v>11</v>
      </c>
      <c r="F8" s="6" t="s">
        <v>6</v>
      </c>
      <c r="G8" s="16" t="s">
        <v>15</v>
      </c>
      <c r="H8" s="16" t="s">
        <v>16</v>
      </c>
      <c r="I8" s="16" t="s">
        <v>17</v>
      </c>
      <c r="J8" s="6" t="s">
        <v>18</v>
      </c>
      <c r="K8" s="16" t="s">
        <v>20</v>
      </c>
      <c r="L8" s="6" t="s">
        <v>19</v>
      </c>
      <c r="M8" s="16" t="s">
        <v>21</v>
      </c>
    </row>
    <row r="9" spans="1:14" ht="15.75" thickBot="1">
      <c r="A9" s="16">
        <f>A6*1000</f>
        <v>-1955000</v>
      </c>
      <c r="B9" s="12">
        <f>B6*100</f>
        <v>202500</v>
      </c>
      <c r="C9" s="5">
        <f>A9/B9</f>
        <v>-9.654320987654321</v>
      </c>
      <c r="D9" s="16">
        <f>D6*1000000</f>
        <v>-53000000</v>
      </c>
      <c r="E9" s="12">
        <f>E6*1000</f>
        <v>15187000</v>
      </c>
      <c r="F9" s="5">
        <f>D9/E9</f>
        <v>-3.4898268255745046</v>
      </c>
      <c r="G9" s="16">
        <v>0.6</v>
      </c>
      <c r="H9" s="16">
        <v>1.3</v>
      </c>
      <c r="I9" s="16">
        <v>21</v>
      </c>
      <c r="J9" s="6">
        <f>G9*(I9/H9)</f>
        <v>9.692307692307692</v>
      </c>
      <c r="K9" s="16">
        <v>24</v>
      </c>
      <c r="L9" s="6">
        <f>G9*(K9/H9)</f>
        <v>11.076923076923075</v>
      </c>
      <c r="M9">
        <f>(C9/J9)+(F9/L9)</f>
        <v>-1.3111345474636205</v>
      </c>
      <c r="N9" t="s">
        <v>22</v>
      </c>
    </row>
    <row r="10" ht="15.75" thickBot="1">
      <c r="I10" s="9"/>
    </row>
    <row r="11" spans="1:2" ht="15.75" thickBot="1">
      <c r="A11" s="19" t="s">
        <v>23</v>
      </c>
      <c r="B11" s="20"/>
    </row>
    <row r="12" ht="15.75" thickBot="1"/>
    <row r="13" spans="1:5" ht="15.75" thickBot="1">
      <c r="A13" s="1" t="s">
        <v>1</v>
      </c>
      <c r="B13" s="16" t="s">
        <v>2</v>
      </c>
      <c r="D13" s="16" t="s">
        <v>3</v>
      </c>
      <c r="E13" s="16" t="s">
        <v>4</v>
      </c>
    </row>
    <row r="14" spans="1:5" ht="15.75" thickBot="1">
      <c r="A14" s="16">
        <v>-1955</v>
      </c>
      <c r="B14" s="16">
        <v>3025</v>
      </c>
      <c r="D14" s="16">
        <v>-53</v>
      </c>
      <c r="E14" s="16">
        <v>27730</v>
      </c>
    </row>
    <row r="15" spans="1:9" ht="15.75" thickBot="1">
      <c r="A15" s="8"/>
      <c r="B15" s="9"/>
      <c r="C15" s="9"/>
      <c r="D15" s="9"/>
      <c r="E15" s="9"/>
      <c r="F15" s="9"/>
      <c r="I15" s="9"/>
    </row>
    <row r="16" spans="1:13" ht="15.75" thickBot="1">
      <c r="A16" s="1" t="s">
        <v>7</v>
      </c>
      <c r="B16" s="16" t="s">
        <v>8</v>
      </c>
      <c r="C16" s="6" t="s">
        <v>9</v>
      </c>
      <c r="D16" s="2" t="s">
        <v>10</v>
      </c>
      <c r="E16" s="16" t="s">
        <v>11</v>
      </c>
      <c r="F16" s="6" t="s">
        <v>6</v>
      </c>
      <c r="G16" s="16" t="s">
        <v>15</v>
      </c>
      <c r="H16" s="16" t="s">
        <v>16</v>
      </c>
      <c r="I16" s="16" t="s">
        <v>17</v>
      </c>
      <c r="J16" s="6" t="s">
        <v>18</v>
      </c>
      <c r="K16" s="16" t="s">
        <v>20</v>
      </c>
      <c r="L16" s="6" t="s">
        <v>19</v>
      </c>
      <c r="M16" s="16" t="s">
        <v>21</v>
      </c>
    </row>
    <row r="17" spans="1:14" ht="15.75" thickBot="1">
      <c r="A17" s="16">
        <f>A14*1000</f>
        <v>-1955000</v>
      </c>
      <c r="B17" s="12">
        <f>B14*100</f>
        <v>302500</v>
      </c>
      <c r="C17" s="5">
        <f>A17/B17</f>
        <v>-6.462809917355372</v>
      </c>
      <c r="D17" s="16">
        <f>D14*1000000</f>
        <v>-53000000</v>
      </c>
      <c r="E17" s="12">
        <f>E14*1000</f>
        <v>27730000</v>
      </c>
      <c r="F17" s="5">
        <f>D17/E17</f>
        <v>-1.9112874143526866</v>
      </c>
      <c r="G17" s="16">
        <v>0.6</v>
      </c>
      <c r="H17" s="16">
        <v>1.3</v>
      </c>
      <c r="I17" s="16">
        <v>21</v>
      </c>
      <c r="J17" s="6">
        <f>G17*(I17/H17)</f>
        <v>9.692307692307692</v>
      </c>
      <c r="K17" s="16">
        <v>24</v>
      </c>
      <c r="L17" s="6">
        <f>G17*(K17/H17)</f>
        <v>11.076923076923075</v>
      </c>
      <c r="M17">
        <f>(C17/J17)+(F17/L17)</f>
        <v>-0.8393446290784259</v>
      </c>
      <c r="N17" t="s">
        <v>22</v>
      </c>
    </row>
    <row r="19" ht="15.75" thickBot="1"/>
    <row r="20" ht="15.75" thickBot="1">
      <c r="A20" s="17" t="s">
        <v>40</v>
      </c>
    </row>
    <row r="21" ht="15.75" thickBot="1">
      <c r="I21" s="9"/>
    </row>
    <row r="22" spans="1:5" ht="15.75" thickBot="1">
      <c r="A22" s="1" t="s">
        <v>1</v>
      </c>
      <c r="B22" s="16" t="s">
        <v>2</v>
      </c>
      <c r="D22" s="16" t="s">
        <v>3</v>
      </c>
      <c r="E22" s="16" t="s">
        <v>4</v>
      </c>
    </row>
    <row r="23" spans="1:5" ht="15.75" thickBot="1">
      <c r="A23" s="16">
        <v>-2427</v>
      </c>
      <c r="B23" s="16">
        <v>2025</v>
      </c>
      <c r="D23" s="16">
        <v>-77</v>
      </c>
      <c r="E23" s="16">
        <v>15187</v>
      </c>
    </row>
    <row r="24" spans="1:9" ht="15.75" thickBot="1">
      <c r="A24" s="8"/>
      <c r="B24" s="9"/>
      <c r="C24" s="9"/>
      <c r="D24" s="9"/>
      <c r="E24" s="9"/>
      <c r="F24" s="9"/>
      <c r="I24" s="9"/>
    </row>
    <row r="25" spans="1:13" ht="15.75" thickBot="1">
      <c r="A25" s="1" t="s">
        <v>7</v>
      </c>
      <c r="B25" s="16" t="s">
        <v>8</v>
      </c>
      <c r="C25" s="6" t="s">
        <v>9</v>
      </c>
      <c r="D25" s="2" t="s">
        <v>10</v>
      </c>
      <c r="E25" s="16" t="s">
        <v>11</v>
      </c>
      <c r="F25" s="6" t="s">
        <v>6</v>
      </c>
      <c r="G25" s="16" t="s">
        <v>15</v>
      </c>
      <c r="H25" s="16" t="s">
        <v>16</v>
      </c>
      <c r="I25" s="16" t="s">
        <v>17</v>
      </c>
      <c r="J25" s="6" t="s">
        <v>18</v>
      </c>
      <c r="K25" s="16" t="s">
        <v>20</v>
      </c>
      <c r="L25" s="6" t="s">
        <v>19</v>
      </c>
      <c r="M25" s="16" t="s">
        <v>21</v>
      </c>
    </row>
    <row r="26" spans="1:14" ht="15.75" thickBot="1">
      <c r="A26" s="16">
        <f>A23*1000</f>
        <v>-2427000</v>
      </c>
      <c r="B26" s="12">
        <f>B23*100</f>
        <v>202500</v>
      </c>
      <c r="C26" s="5">
        <f>A26/B26</f>
        <v>-11.985185185185186</v>
      </c>
      <c r="D26" s="16">
        <f>D23*1000000</f>
        <v>-77000000</v>
      </c>
      <c r="E26" s="12">
        <f>E23*1000</f>
        <v>15187000</v>
      </c>
      <c r="F26" s="5">
        <f>D26/E26</f>
        <v>-5.070125765457299</v>
      </c>
      <c r="G26" s="16">
        <v>0.6</v>
      </c>
      <c r="H26" s="16">
        <v>1.3</v>
      </c>
      <c r="I26" s="16">
        <v>21</v>
      </c>
      <c r="J26" s="6">
        <f>G26*(I26/H26)</f>
        <v>9.692307692307692</v>
      </c>
      <c r="K26" s="16">
        <v>24</v>
      </c>
      <c r="L26" s="6">
        <f>G26*(K26/H26)</f>
        <v>11.076923076923075</v>
      </c>
      <c r="M26">
        <f>(C26/J26)+(F26/L26)</f>
        <v>-1.6942864126149542</v>
      </c>
      <c r="N26" t="s">
        <v>22</v>
      </c>
    </row>
    <row r="27" ht="15.75" thickBot="1"/>
    <row r="28" spans="1:2" ht="15.75" thickBot="1">
      <c r="A28" s="18" t="s">
        <v>41</v>
      </c>
      <c r="B28" s="18"/>
    </row>
    <row r="29" ht="15.75" thickBot="1">
      <c r="I29" s="9"/>
    </row>
    <row r="30" spans="1:5" ht="15.75" thickBot="1">
      <c r="A30" s="1" t="s">
        <v>1</v>
      </c>
      <c r="B30" s="16" t="s">
        <v>2</v>
      </c>
      <c r="D30" s="16" t="s">
        <v>3</v>
      </c>
      <c r="E30" s="16" t="s">
        <v>4</v>
      </c>
    </row>
    <row r="31" spans="1:5" ht="15.75" thickBot="1">
      <c r="A31" s="16">
        <v>-2427</v>
      </c>
      <c r="B31" s="16">
        <v>4900</v>
      </c>
      <c r="D31" s="16">
        <v>-77</v>
      </c>
      <c r="E31" s="16">
        <v>15187</v>
      </c>
    </row>
    <row r="32" spans="1:9" ht="15.75" thickBot="1">
      <c r="A32" s="8"/>
      <c r="B32" s="9"/>
      <c r="C32" s="9"/>
      <c r="D32" s="9"/>
      <c r="E32" s="9"/>
      <c r="F32" s="9"/>
      <c r="I32" s="9"/>
    </row>
    <row r="33" spans="1:13" ht="15.75" thickBot="1">
      <c r="A33" s="1" t="s">
        <v>7</v>
      </c>
      <c r="B33" s="16" t="s">
        <v>8</v>
      </c>
      <c r="C33" s="6" t="s">
        <v>9</v>
      </c>
      <c r="D33" s="2" t="s">
        <v>10</v>
      </c>
      <c r="E33" s="16" t="s">
        <v>11</v>
      </c>
      <c r="F33" s="6" t="s">
        <v>6</v>
      </c>
      <c r="G33" s="16" t="s">
        <v>15</v>
      </c>
      <c r="H33" s="16" t="s">
        <v>16</v>
      </c>
      <c r="I33" s="16" t="s">
        <v>17</v>
      </c>
      <c r="J33" s="6" t="s">
        <v>18</v>
      </c>
      <c r="K33" s="16" t="s">
        <v>20</v>
      </c>
      <c r="L33" s="6" t="s">
        <v>19</v>
      </c>
      <c r="M33" s="16" t="s">
        <v>21</v>
      </c>
    </row>
    <row r="34" spans="1:14" ht="15.75" thickBot="1">
      <c r="A34" s="16">
        <f>A31*1000</f>
        <v>-2427000</v>
      </c>
      <c r="B34" s="12">
        <f>B31*100</f>
        <v>490000</v>
      </c>
      <c r="C34" s="5">
        <f>A34/B34</f>
        <v>-4.953061224489796</v>
      </c>
      <c r="D34" s="16">
        <f>D31*1000000</f>
        <v>-77000000</v>
      </c>
      <c r="E34" s="12">
        <f>E31*1000</f>
        <v>15187000</v>
      </c>
      <c r="F34" s="5">
        <f>D34/E34</f>
        <v>-5.070125765457299</v>
      </c>
      <c r="G34" s="16">
        <v>0.6</v>
      </c>
      <c r="H34" s="16">
        <v>1.3</v>
      </c>
      <c r="I34" s="16">
        <v>21</v>
      </c>
      <c r="J34" s="6">
        <f>G34*(I34/H34)</f>
        <v>9.692307692307692</v>
      </c>
      <c r="K34" s="16">
        <v>24</v>
      </c>
      <c r="L34" s="6">
        <f>G34*(K34/H34)</f>
        <v>11.076923076923075</v>
      </c>
      <c r="M34">
        <f>(C34/J34)+(F34/L34)</f>
        <v>-0.9687498134955883</v>
      </c>
      <c r="N34" t="s">
        <v>22</v>
      </c>
    </row>
    <row r="36" ht="15.75" thickBot="1"/>
    <row r="37" ht="15.75" thickBot="1">
      <c r="A37" s="17" t="s">
        <v>12</v>
      </c>
    </row>
    <row r="38" ht="15.75" thickBot="1">
      <c r="I38" s="9"/>
    </row>
    <row r="39" spans="1:6" ht="15.75" thickBot="1">
      <c r="A39" s="1" t="s">
        <v>1</v>
      </c>
      <c r="B39" s="16" t="s">
        <v>2</v>
      </c>
      <c r="C39" s="16"/>
      <c r="D39" s="2" t="s">
        <v>3</v>
      </c>
      <c r="E39" s="16" t="s">
        <v>4</v>
      </c>
      <c r="F39" s="16"/>
    </row>
    <row r="40" spans="1:5" ht="15.75" thickBot="1">
      <c r="A40" s="16">
        <v>-2254</v>
      </c>
      <c r="B40" s="16">
        <v>2025</v>
      </c>
      <c r="D40" s="16">
        <v>33</v>
      </c>
      <c r="E40" s="16">
        <v>15187</v>
      </c>
    </row>
    <row r="41" spans="1:9" ht="15.75" thickBot="1">
      <c r="A41" s="8"/>
      <c r="B41" s="9"/>
      <c r="C41" s="9"/>
      <c r="D41" s="9"/>
      <c r="E41" s="9"/>
      <c r="F41" s="9"/>
      <c r="I41" s="9"/>
    </row>
    <row r="42" spans="1:13" ht="15.75" thickBot="1">
      <c r="A42" s="1" t="s">
        <v>7</v>
      </c>
      <c r="B42" s="16" t="s">
        <v>8</v>
      </c>
      <c r="C42" s="6" t="s">
        <v>9</v>
      </c>
      <c r="D42" s="2" t="s">
        <v>10</v>
      </c>
      <c r="E42" s="16" t="s">
        <v>11</v>
      </c>
      <c r="F42" s="6" t="s">
        <v>6</v>
      </c>
      <c r="G42" s="16" t="s">
        <v>15</v>
      </c>
      <c r="H42" s="16" t="s">
        <v>16</v>
      </c>
      <c r="I42" s="16" t="s">
        <v>17</v>
      </c>
      <c r="J42" s="6" t="s">
        <v>18</v>
      </c>
      <c r="K42" s="16" t="s">
        <v>20</v>
      </c>
      <c r="L42" s="6" t="s">
        <v>19</v>
      </c>
      <c r="M42" s="16" t="s">
        <v>21</v>
      </c>
    </row>
    <row r="43" spans="1:14" ht="15.75" thickBot="1">
      <c r="A43" s="16">
        <f>A40*1000</f>
        <v>-2254000</v>
      </c>
      <c r="B43" s="12">
        <f>B40*100</f>
        <v>202500</v>
      </c>
      <c r="C43" s="5">
        <f>A43/B43</f>
        <v>-11.130864197530864</v>
      </c>
      <c r="D43" s="16">
        <f>D40*1000000</f>
        <v>33000000</v>
      </c>
      <c r="E43" s="12">
        <f>E40*1000</f>
        <v>15187000</v>
      </c>
      <c r="F43" s="5">
        <f>D43/E43</f>
        <v>2.1729110423388422</v>
      </c>
      <c r="G43" s="16">
        <v>0.6</v>
      </c>
      <c r="H43" s="16">
        <v>1.3</v>
      </c>
      <c r="I43" s="16">
        <v>21</v>
      </c>
      <c r="J43" s="6">
        <f>G43*(I43/H43)</f>
        <v>9.692307692307692</v>
      </c>
      <c r="K43" s="16">
        <v>24</v>
      </c>
      <c r="L43" s="6">
        <f>G43*(K43/H43)</f>
        <v>11.076923076923075</v>
      </c>
      <c r="M43">
        <f>(C43/J43)+(F43/L43)</f>
        <v>-0.9522569163594992</v>
      </c>
      <c r="N43" t="s">
        <v>22</v>
      </c>
    </row>
    <row r="46" ht="15.75" thickBot="1"/>
    <row r="47" ht="15.75" thickBot="1">
      <c r="A47" s="17" t="s">
        <v>13</v>
      </c>
    </row>
    <row r="48" ht="15.75" thickBot="1">
      <c r="I48" s="9"/>
    </row>
    <row r="49" spans="1:6" ht="15.75" thickBot="1">
      <c r="A49" s="1" t="s">
        <v>1</v>
      </c>
      <c r="B49" s="16" t="s">
        <v>2</v>
      </c>
      <c r="C49" s="16"/>
      <c r="D49" s="2" t="s">
        <v>3</v>
      </c>
      <c r="E49" s="16" t="s">
        <v>4</v>
      </c>
      <c r="F49" s="16"/>
    </row>
    <row r="50" spans="1:5" ht="15.75" thickBot="1">
      <c r="A50" s="16">
        <v>-2251</v>
      </c>
      <c r="B50" s="16">
        <v>2025</v>
      </c>
      <c r="D50" s="16">
        <v>-77</v>
      </c>
      <c r="E50" s="16">
        <v>15187</v>
      </c>
    </row>
    <row r="51" spans="1:9" ht="15.75" thickBot="1">
      <c r="A51" s="8"/>
      <c r="B51" s="9"/>
      <c r="C51" s="9"/>
      <c r="D51" s="9"/>
      <c r="E51" s="9"/>
      <c r="F51" s="9"/>
      <c r="I51" s="9"/>
    </row>
    <row r="52" spans="1:13" ht="15.75" thickBot="1">
      <c r="A52" s="1" t="s">
        <v>7</v>
      </c>
      <c r="B52" s="16" t="s">
        <v>8</v>
      </c>
      <c r="C52" s="6" t="s">
        <v>9</v>
      </c>
      <c r="D52" s="2" t="s">
        <v>10</v>
      </c>
      <c r="E52" s="16" t="s">
        <v>11</v>
      </c>
      <c r="F52" s="6" t="s">
        <v>6</v>
      </c>
      <c r="G52" s="16" t="s">
        <v>15</v>
      </c>
      <c r="H52" s="16" t="s">
        <v>16</v>
      </c>
      <c r="I52" s="16" t="s">
        <v>17</v>
      </c>
      <c r="J52" s="6" t="s">
        <v>18</v>
      </c>
      <c r="K52" s="16" t="s">
        <v>20</v>
      </c>
      <c r="L52" s="6" t="s">
        <v>19</v>
      </c>
      <c r="M52" s="16" t="s">
        <v>21</v>
      </c>
    </row>
    <row r="53" spans="1:14" ht="15.75" thickBot="1">
      <c r="A53" s="16">
        <f>A50*1000</f>
        <v>-2251000</v>
      </c>
      <c r="B53" s="12">
        <f>B50*100</f>
        <v>202500</v>
      </c>
      <c r="C53" s="5">
        <f>A53/B53</f>
        <v>-11.11604938271605</v>
      </c>
      <c r="D53" s="16">
        <f>D50*1000000</f>
        <v>-77000000</v>
      </c>
      <c r="E53" s="12">
        <f>E50*1000</f>
        <v>15187000</v>
      </c>
      <c r="F53" s="5">
        <f>D53/E53</f>
        <v>-5.070125765457299</v>
      </c>
      <c r="G53" s="16">
        <v>0.6</v>
      </c>
      <c r="H53" s="16">
        <v>1.3</v>
      </c>
      <c r="I53" s="16">
        <v>21</v>
      </c>
      <c r="J53" s="6">
        <f>G53*(I53/H53)</f>
        <v>9.692307692307692</v>
      </c>
      <c r="K53" s="16">
        <v>24</v>
      </c>
      <c r="L53" s="6">
        <f>G53*(K53/H53)</f>
        <v>11.076923076923075</v>
      </c>
      <c r="M53">
        <f>(C53/J53)+(F53/L53)</f>
        <v>-1.6046136710903607</v>
      </c>
      <c r="N53" t="s">
        <v>22</v>
      </c>
    </row>
    <row r="54" ht="15.75" thickBot="1"/>
    <row r="55" spans="1:2" ht="15.75" thickBot="1">
      <c r="A55" s="22" t="s">
        <v>45</v>
      </c>
      <c r="B55" s="23"/>
    </row>
    <row r="56" ht="15.75" thickBot="1">
      <c r="I56" s="9"/>
    </row>
    <row r="57" spans="1:6" ht="15.75" thickBot="1">
      <c r="A57" s="1" t="s">
        <v>1</v>
      </c>
      <c r="B57" s="16" t="s">
        <v>2</v>
      </c>
      <c r="C57" s="16"/>
      <c r="D57" s="2" t="s">
        <v>3</v>
      </c>
      <c r="E57" s="16" t="s">
        <v>4</v>
      </c>
      <c r="F57" s="16"/>
    </row>
    <row r="58" spans="1:5" ht="15.75" thickBot="1">
      <c r="A58" s="16">
        <v>-2251</v>
      </c>
      <c r="B58" s="16">
        <v>3600</v>
      </c>
      <c r="D58" s="16">
        <v>-77</v>
      </c>
      <c r="E58" s="16">
        <v>36000</v>
      </c>
    </row>
    <row r="59" spans="1:9" ht="15.75" thickBot="1">
      <c r="A59" s="8"/>
      <c r="B59" s="9"/>
      <c r="C59" s="9"/>
      <c r="D59" s="9"/>
      <c r="E59" s="9"/>
      <c r="F59" s="9"/>
      <c r="I59" s="9"/>
    </row>
    <row r="60" spans="1:13" ht="15.75" thickBot="1">
      <c r="A60" s="1" t="s">
        <v>7</v>
      </c>
      <c r="B60" s="16" t="s">
        <v>8</v>
      </c>
      <c r="C60" s="6" t="s">
        <v>9</v>
      </c>
      <c r="D60" s="2" t="s">
        <v>10</v>
      </c>
      <c r="E60" s="16" t="s">
        <v>11</v>
      </c>
      <c r="F60" s="6" t="s">
        <v>6</v>
      </c>
      <c r="G60" s="16" t="s">
        <v>15</v>
      </c>
      <c r="H60" s="16" t="s">
        <v>16</v>
      </c>
      <c r="I60" s="16" t="s">
        <v>17</v>
      </c>
      <c r="J60" s="6" t="s">
        <v>18</v>
      </c>
      <c r="K60" s="16" t="s">
        <v>20</v>
      </c>
      <c r="L60" s="6" t="s">
        <v>19</v>
      </c>
      <c r="M60" s="16" t="s">
        <v>21</v>
      </c>
    </row>
    <row r="61" spans="1:14" ht="15.75" thickBot="1">
      <c r="A61" s="16">
        <f>A58*1000</f>
        <v>-2251000</v>
      </c>
      <c r="B61" s="12">
        <f>B58*100</f>
        <v>360000</v>
      </c>
      <c r="C61" s="5">
        <f>A61/B61</f>
        <v>-6.252777777777778</v>
      </c>
      <c r="D61" s="16">
        <f>D58*1000000</f>
        <v>-77000000</v>
      </c>
      <c r="E61" s="12">
        <f>E58*1000</f>
        <v>36000000</v>
      </c>
      <c r="F61" s="5">
        <f>D61/E61</f>
        <v>-2.138888888888889</v>
      </c>
      <c r="G61" s="16">
        <v>0.6</v>
      </c>
      <c r="H61" s="16">
        <v>1.3</v>
      </c>
      <c r="I61" s="16">
        <v>21</v>
      </c>
      <c r="J61" s="6">
        <f>G61*(I61/H61)</f>
        <v>9.692307692307692</v>
      </c>
      <c r="K61" s="16">
        <v>24</v>
      </c>
      <c r="L61" s="6">
        <f>G61*(K61/H61)</f>
        <v>11.076923076923075</v>
      </c>
      <c r="M61">
        <f>(C61/J61)+(F61/L61)</f>
        <v>-0.8382220017636686</v>
      </c>
      <c r="N61" t="s">
        <v>22</v>
      </c>
    </row>
  </sheetData>
  <sheetProtection/>
  <mergeCells count="1">
    <mergeCell ref="A55:B5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28">
      <selection activeCell="M39" sqref="M39"/>
    </sheetView>
  </sheetViews>
  <sheetFormatPr defaultColWidth="9.140625" defaultRowHeight="15"/>
  <cols>
    <col min="2" max="2" width="10.7109375" style="0" customWidth="1"/>
    <col min="3" max="3" width="9.7109375" style="0" bestFit="1" customWidth="1"/>
    <col min="4" max="4" width="9.57421875" style="0" customWidth="1"/>
    <col min="9" max="9" width="13.421875" style="0" customWidth="1"/>
    <col min="19" max="19" width="14.57421875" style="0" customWidth="1"/>
  </cols>
  <sheetData>
    <row r="1" spans="1:11" ht="15.75" thickBot="1">
      <c r="A1" s="17" t="s">
        <v>39</v>
      </c>
      <c r="K1" s="17" t="s">
        <v>43</v>
      </c>
    </row>
    <row r="2" ht="15.75" thickBot="1"/>
    <row r="3" spans="1:14" ht="15.75" thickBot="1">
      <c r="A3" s="16" t="s">
        <v>1</v>
      </c>
      <c r="B3" s="16" t="s">
        <v>3</v>
      </c>
      <c r="C3" s="16" t="s">
        <v>29</v>
      </c>
      <c r="D3" s="16" t="s">
        <v>30</v>
      </c>
      <c r="K3" s="16" t="s">
        <v>1</v>
      </c>
      <c r="L3" s="16" t="s">
        <v>3</v>
      </c>
      <c r="M3" s="16" t="s">
        <v>29</v>
      </c>
      <c r="N3" s="16" t="s">
        <v>30</v>
      </c>
    </row>
    <row r="4" spans="1:14" ht="15.75" thickBot="1">
      <c r="A4" s="16">
        <v>-2640</v>
      </c>
      <c r="B4" s="16">
        <v>-43</v>
      </c>
      <c r="C4" s="16"/>
      <c r="D4" s="16">
        <v>65</v>
      </c>
      <c r="K4" s="16">
        <v>-2596</v>
      </c>
      <c r="L4" s="16">
        <v>-125</v>
      </c>
      <c r="M4" s="16"/>
      <c r="N4" s="16">
        <v>65</v>
      </c>
    </row>
    <row r="5" ht="15.75" thickBot="1"/>
    <row r="6" spans="1:14" ht="15.75" thickBot="1">
      <c r="A6" s="16" t="s">
        <v>7</v>
      </c>
      <c r="B6" s="16" t="s">
        <v>10</v>
      </c>
      <c r="C6" s="16" t="s">
        <v>31</v>
      </c>
      <c r="D6" s="16" t="s">
        <v>32</v>
      </c>
      <c r="K6" s="16" t="s">
        <v>7</v>
      </c>
      <c r="L6" s="16" t="s">
        <v>10</v>
      </c>
      <c r="M6" s="16" t="s">
        <v>31</v>
      </c>
      <c r="N6" s="16" t="s">
        <v>32</v>
      </c>
    </row>
    <row r="7" spans="1:14" ht="15.75" thickBot="1">
      <c r="A7" s="16">
        <f>A4*1000</f>
        <v>-2640000</v>
      </c>
      <c r="B7" s="16">
        <f>B4*1000000</f>
        <v>-43000000</v>
      </c>
      <c r="C7" s="16">
        <f>B7/A7</f>
        <v>16.28787878787879</v>
      </c>
      <c r="D7" s="16">
        <f>D4*10</f>
        <v>650</v>
      </c>
      <c r="K7" s="16">
        <f>K4*1000</f>
        <v>-2596000</v>
      </c>
      <c r="L7" s="16">
        <f>L4*1000000</f>
        <v>-125000000</v>
      </c>
      <c r="M7" s="16">
        <f>L7/K7</f>
        <v>48.15100154083205</v>
      </c>
      <c r="N7" s="16">
        <f>N4*10</f>
        <v>650</v>
      </c>
    </row>
    <row r="9" ht="15.75" thickBot="1"/>
    <row r="10" spans="1:11" ht="15.75" thickBot="1">
      <c r="A10" s="16" t="s">
        <v>25</v>
      </c>
      <c r="K10" s="16" t="s">
        <v>25</v>
      </c>
    </row>
    <row r="11" ht="15.75" thickBot="1"/>
    <row r="12" spans="1:15" ht="15.75" thickBot="1">
      <c r="A12" s="16" t="s">
        <v>1</v>
      </c>
      <c r="B12" s="16" t="s">
        <v>2</v>
      </c>
      <c r="C12" s="16"/>
      <c r="D12" s="16" t="s">
        <v>3</v>
      </c>
      <c r="E12" s="16" t="s">
        <v>4</v>
      </c>
      <c r="K12" s="16" t="s">
        <v>1</v>
      </c>
      <c r="L12" s="16" t="s">
        <v>2</v>
      </c>
      <c r="M12" s="16"/>
      <c r="N12" s="16" t="s">
        <v>3</v>
      </c>
      <c r="O12" s="16" t="s">
        <v>4</v>
      </c>
    </row>
    <row r="13" spans="1:17" ht="15">
      <c r="A13" s="8">
        <f>A4</f>
        <v>-2640</v>
      </c>
      <c r="B13" s="9">
        <v>4225</v>
      </c>
      <c r="D13" s="9">
        <f>B4</f>
        <v>-43</v>
      </c>
      <c r="E13" s="9">
        <v>45770</v>
      </c>
      <c r="G13" s="9"/>
      <c r="K13" s="8">
        <f>K4</f>
        <v>-2596</v>
      </c>
      <c r="L13" s="9">
        <v>4225</v>
      </c>
      <c r="N13" s="9">
        <f>L4</f>
        <v>-125</v>
      </c>
      <c r="O13" s="9">
        <v>45770</v>
      </c>
      <c r="Q13" s="9"/>
    </row>
    <row r="14" spans="1:18" ht="15.75" thickBot="1">
      <c r="A14" s="8"/>
      <c r="B14" s="9"/>
      <c r="C14" s="9"/>
      <c r="D14" s="9"/>
      <c r="E14" s="9"/>
      <c r="F14" s="9"/>
      <c r="G14" s="9"/>
      <c r="H14" s="9"/>
      <c r="K14" s="8"/>
      <c r="L14" s="9"/>
      <c r="M14" s="9"/>
      <c r="N14" s="9"/>
      <c r="O14" s="9"/>
      <c r="P14" s="9"/>
      <c r="Q14" s="9"/>
      <c r="R14" s="9"/>
    </row>
    <row r="15" spans="1:19" ht="15.75" thickBot="1">
      <c r="A15" s="1" t="s">
        <v>7</v>
      </c>
      <c r="B15" s="2" t="s">
        <v>8</v>
      </c>
      <c r="C15" s="4" t="s">
        <v>9</v>
      </c>
      <c r="D15" s="2" t="s">
        <v>10</v>
      </c>
      <c r="E15" s="2" t="s">
        <v>11</v>
      </c>
      <c r="F15" s="4" t="s">
        <v>6</v>
      </c>
      <c r="G15" s="2"/>
      <c r="H15" s="4" t="s">
        <v>0</v>
      </c>
      <c r="I15" s="3" t="s">
        <v>27</v>
      </c>
      <c r="K15" s="1" t="s">
        <v>7</v>
      </c>
      <c r="L15" s="2" t="s">
        <v>8</v>
      </c>
      <c r="M15" s="4" t="s">
        <v>9</v>
      </c>
      <c r="N15" s="2" t="s">
        <v>10</v>
      </c>
      <c r="O15" s="2" t="s">
        <v>11</v>
      </c>
      <c r="P15" s="4" t="s">
        <v>6</v>
      </c>
      <c r="Q15" s="2"/>
      <c r="R15" s="4" t="s">
        <v>0</v>
      </c>
      <c r="S15" s="3" t="s">
        <v>27</v>
      </c>
    </row>
    <row r="16" spans="1:19" ht="15.75" thickBot="1">
      <c r="A16" s="11">
        <f>A13*1000</f>
        <v>-2640000</v>
      </c>
      <c r="B16" s="12">
        <f>B13*100</f>
        <v>422500</v>
      </c>
      <c r="C16" s="5">
        <f>A16/B16</f>
        <v>-6.2485207100591715</v>
      </c>
      <c r="D16" s="12">
        <f>D13*1000000</f>
        <v>-43000000</v>
      </c>
      <c r="E16" s="12">
        <f>E13*1000</f>
        <v>45770000</v>
      </c>
      <c r="F16" s="5">
        <f>D16/E16</f>
        <v>-0.9394800087393489</v>
      </c>
      <c r="G16" s="12"/>
      <c r="H16" s="5">
        <f>C16+F16</f>
        <v>-7.18800071879852</v>
      </c>
      <c r="I16" s="13">
        <v>17</v>
      </c>
      <c r="K16" s="11">
        <f>K13*1000</f>
        <v>-2596000</v>
      </c>
      <c r="L16" s="12">
        <f>L13*100</f>
        <v>422500</v>
      </c>
      <c r="M16" s="5">
        <f>K16/L16</f>
        <v>-6.144378698224852</v>
      </c>
      <c r="N16" s="12">
        <f>N13*1000000</f>
        <v>-125000000</v>
      </c>
      <c r="O16" s="12">
        <f>O13*1000</f>
        <v>45770000</v>
      </c>
      <c r="P16" s="5">
        <f>N16/O16</f>
        <v>-2.731046537032991</v>
      </c>
      <c r="Q16" s="12"/>
      <c r="R16" s="5">
        <f>M16+P16</f>
        <v>-8.875425235257843</v>
      </c>
      <c r="S16" s="13">
        <v>17</v>
      </c>
    </row>
    <row r="19" ht="15.75" thickBot="1"/>
    <row r="20" spans="1:11" ht="15.75" thickBot="1">
      <c r="A20" s="16" t="s">
        <v>26</v>
      </c>
      <c r="K20" s="16" t="s">
        <v>26</v>
      </c>
    </row>
    <row r="21" ht="15.75" thickBot="1"/>
    <row r="22" spans="1:18" ht="15.75" thickBot="1">
      <c r="A22" s="16" t="s">
        <v>33</v>
      </c>
      <c r="B22" s="16" t="s">
        <v>34</v>
      </c>
      <c r="C22" s="16" t="s">
        <v>24</v>
      </c>
      <c r="D22" s="16"/>
      <c r="E22" s="16" t="s">
        <v>28</v>
      </c>
      <c r="F22" s="16"/>
      <c r="G22" s="16" t="s">
        <v>18</v>
      </c>
      <c r="H22" s="16"/>
      <c r="K22" s="16" t="s">
        <v>33</v>
      </c>
      <c r="L22" s="16" t="s">
        <v>34</v>
      </c>
      <c r="M22" s="16" t="s">
        <v>24</v>
      </c>
      <c r="N22" s="16"/>
      <c r="O22" s="16" t="s">
        <v>28</v>
      </c>
      <c r="P22" s="16"/>
      <c r="Q22" s="16" t="s">
        <v>18</v>
      </c>
      <c r="R22" s="16"/>
    </row>
    <row r="23" spans="5:18" ht="15">
      <c r="E23" s="21"/>
      <c r="F23" s="21"/>
      <c r="G23" s="21">
        <v>17</v>
      </c>
      <c r="H23" s="21"/>
      <c r="O23" s="21"/>
      <c r="P23" s="21"/>
      <c r="Q23" s="21">
        <v>17</v>
      </c>
      <c r="R23" s="21"/>
    </row>
    <row r="24" ht="15.75" thickBot="1"/>
    <row r="25" spans="1:18" ht="15.75" thickBot="1">
      <c r="A25" s="16" t="s">
        <v>35</v>
      </c>
      <c r="B25" s="16" t="s">
        <v>36</v>
      </c>
      <c r="C25" s="16" t="s">
        <v>37</v>
      </c>
      <c r="D25" s="16"/>
      <c r="E25" s="16" t="s">
        <v>38</v>
      </c>
      <c r="F25" s="16"/>
      <c r="G25" s="16" t="s">
        <v>18</v>
      </c>
      <c r="H25" s="16"/>
      <c r="K25" s="16" t="s">
        <v>35</v>
      </c>
      <c r="L25" s="16" t="s">
        <v>36</v>
      </c>
      <c r="M25" s="16" t="s">
        <v>37</v>
      </c>
      <c r="N25" s="16"/>
      <c r="O25" s="16" t="s">
        <v>38</v>
      </c>
      <c r="P25" s="16"/>
      <c r="Q25" s="16" t="s">
        <v>18</v>
      </c>
      <c r="R25" s="16"/>
    </row>
    <row r="26" spans="1:18" ht="15">
      <c r="A26">
        <f>A23*10</f>
        <v>0</v>
      </c>
      <c r="B26">
        <f>B23*10</f>
        <v>0</v>
      </c>
      <c r="C26">
        <f>(B26/2)-C7</f>
        <v>-16.28787878787879</v>
      </c>
      <c r="E26" s="21" t="e">
        <f>(2*A7)/(3*C26*A26)</f>
        <v>#DIV/0!</v>
      </c>
      <c r="F26" s="21"/>
      <c r="G26" s="21">
        <v>17</v>
      </c>
      <c r="H26" s="21"/>
      <c r="K26">
        <f>K23*10</f>
        <v>0</v>
      </c>
      <c r="L26">
        <f>L23*10</f>
        <v>0</v>
      </c>
      <c r="M26">
        <f>(L26/2)-M7</f>
        <v>-48.15100154083205</v>
      </c>
      <c r="O26" s="21" t="e">
        <f>(2*K7)/(3*M26*K26)</f>
        <v>#DIV/0!</v>
      </c>
      <c r="P26" s="21"/>
      <c r="Q26" s="21">
        <v>17</v>
      </c>
      <c r="R26" s="21"/>
    </row>
    <row r="30" ht="15.75" thickBot="1"/>
    <row r="31" ht="15.75" thickBot="1">
      <c r="A31" s="17" t="s">
        <v>42</v>
      </c>
    </row>
    <row r="32" ht="15.75" thickBot="1"/>
    <row r="33" spans="1:4" ht="15.75" thickBot="1">
      <c r="A33" s="16" t="s">
        <v>1</v>
      </c>
      <c r="B33" s="16" t="s">
        <v>3</v>
      </c>
      <c r="C33" s="16" t="s">
        <v>29</v>
      </c>
      <c r="D33" s="16" t="s">
        <v>30</v>
      </c>
    </row>
    <row r="34" spans="1:4" ht="15.75" thickBot="1">
      <c r="A34" s="16">
        <v>2805</v>
      </c>
      <c r="B34" s="16">
        <v>131</v>
      </c>
      <c r="C34" s="16"/>
      <c r="D34" s="16">
        <v>65</v>
      </c>
    </row>
    <row r="35" ht="15.75" thickBot="1"/>
    <row r="36" spans="1:4" ht="15.75" thickBot="1">
      <c r="A36" s="16" t="s">
        <v>7</v>
      </c>
      <c r="B36" s="16" t="s">
        <v>10</v>
      </c>
      <c r="C36" s="16" t="s">
        <v>31</v>
      </c>
      <c r="D36" s="16" t="s">
        <v>32</v>
      </c>
    </row>
    <row r="37" spans="1:4" ht="15.75" thickBot="1">
      <c r="A37" s="16">
        <f>A34*1000</f>
        <v>2805000</v>
      </c>
      <c r="B37" s="16">
        <f>B34*1000000</f>
        <v>131000000</v>
      </c>
      <c r="C37" s="16">
        <f>B37/A37</f>
        <v>46.702317290552585</v>
      </c>
      <c r="D37" s="16">
        <f>D34*10</f>
        <v>650</v>
      </c>
    </row>
    <row r="39" ht="15.75" thickBot="1"/>
    <row r="40" ht="15.75" thickBot="1">
      <c r="A40" s="16" t="s">
        <v>25</v>
      </c>
    </row>
    <row r="41" ht="15.75" thickBot="1"/>
    <row r="42" spans="1:5" ht="15.75" thickBot="1">
      <c r="A42" s="16" t="s">
        <v>1</v>
      </c>
      <c r="B42" s="16" t="s">
        <v>2</v>
      </c>
      <c r="C42" s="16"/>
      <c r="D42" s="16" t="s">
        <v>3</v>
      </c>
      <c r="E42" s="16" t="s">
        <v>4</v>
      </c>
    </row>
    <row r="43" spans="1:7" ht="15">
      <c r="A43" s="8">
        <f>A34</f>
        <v>2805</v>
      </c>
      <c r="B43" s="9">
        <v>4225</v>
      </c>
      <c r="D43" s="9">
        <f>B34</f>
        <v>131</v>
      </c>
      <c r="E43" s="9">
        <v>45770</v>
      </c>
      <c r="G43" s="9"/>
    </row>
    <row r="44" spans="1:8" ht="15.75" thickBot="1">
      <c r="A44" s="8"/>
      <c r="B44" s="9"/>
      <c r="C44" s="9"/>
      <c r="D44" s="9"/>
      <c r="E44" s="9"/>
      <c r="F44" s="9"/>
      <c r="G44" s="9"/>
      <c r="H44" s="9"/>
    </row>
    <row r="45" spans="1:9" ht="15.75" thickBot="1">
      <c r="A45" s="1" t="s">
        <v>7</v>
      </c>
      <c r="B45" s="2" t="s">
        <v>8</v>
      </c>
      <c r="C45" s="4" t="s">
        <v>9</v>
      </c>
      <c r="D45" s="2" t="s">
        <v>10</v>
      </c>
      <c r="E45" s="2" t="s">
        <v>11</v>
      </c>
      <c r="F45" s="4" t="s">
        <v>6</v>
      </c>
      <c r="G45" s="2"/>
      <c r="H45" s="4" t="s">
        <v>0</v>
      </c>
      <c r="I45" s="3" t="s">
        <v>27</v>
      </c>
    </row>
    <row r="46" spans="1:9" ht="15.75" thickBot="1">
      <c r="A46" s="11">
        <f>A43*1000</f>
        <v>2805000</v>
      </c>
      <c r="B46" s="12">
        <f>B43*100</f>
        <v>422500</v>
      </c>
      <c r="C46" s="5">
        <f>A46/B46</f>
        <v>6.6390532544378695</v>
      </c>
      <c r="D46" s="12">
        <f>D43*1000000</f>
        <v>131000000</v>
      </c>
      <c r="E46" s="12">
        <f>E43*1000</f>
        <v>45770000</v>
      </c>
      <c r="F46" s="5">
        <f>D46/E46</f>
        <v>2.8621367708105745</v>
      </c>
      <c r="G46" s="12"/>
      <c r="H46" s="5">
        <f>C46+F46</f>
        <v>9.501190025248444</v>
      </c>
      <c r="I46" s="13">
        <v>17</v>
      </c>
    </row>
    <row r="49" ht="15.75" thickBot="1"/>
    <row r="50" ht="15.75" thickBot="1">
      <c r="A50" s="16" t="s">
        <v>26</v>
      </c>
    </row>
    <row r="51" ht="15.75" thickBot="1"/>
    <row r="52" spans="1:8" ht="15.75" thickBot="1">
      <c r="A52" s="16" t="s">
        <v>33</v>
      </c>
      <c r="B52" s="16" t="s">
        <v>34</v>
      </c>
      <c r="C52" s="16" t="s">
        <v>24</v>
      </c>
      <c r="D52" s="16"/>
      <c r="E52" s="16" t="s">
        <v>28</v>
      </c>
      <c r="F52" s="16"/>
      <c r="G52" s="16" t="s">
        <v>18</v>
      </c>
      <c r="H52" s="16"/>
    </row>
    <row r="53" spans="5:8" ht="15">
      <c r="E53" s="21"/>
      <c r="F53" s="21"/>
      <c r="G53" s="21">
        <v>17</v>
      </c>
      <c r="H53" s="21"/>
    </row>
    <row r="54" ht="15.75" thickBot="1"/>
    <row r="55" spans="1:8" ht="15.75" thickBot="1">
      <c r="A55" s="16" t="s">
        <v>35</v>
      </c>
      <c r="B55" s="16" t="s">
        <v>36</v>
      </c>
      <c r="C55" s="16" t="s">
        <v>37</v>
      </c>
      <c r="D55" s="16"/>
      <c r="E55" s="16" t="s">
        <v>38</v>
      </c>
      <c r="F55" s="16"/>
      <c r="G55" s="16" t="s">
        <v>18</v>
      </c>
      <c r="H55" s="16"/>
    </row>
    <row r="56" spans="1:8" ht="15">
      <c r="A56">
        <f>A53*10</f>
        <v>0</v>
      </c>
      <c r="B56">
        <f>B53*10</f>
        <v>0</v>
      </c>
      <c r="C56">
        <f>(B56/2)-C37</f>
        <v>-46.702317290552585</v>
      </c>
      <c r="E56" s="21" t="e">
        <f>(2*A37)/(3*C56*A56)</f>
        <v>#DIV/0!</v>
      </c>
      <c r="F56" s="21"/>
      <c r="G56" s="21">
        <v>17</v>
      </c>
      <c r="H56" s="21"/>
    </row>
  </sheetData>
  <sheetProtection/>
  <mergeCells count="12">
    <mergeCell ref="G26:H26"/>
    <mergeCell ref="O23:P23"/>
    <mergeCell ref="E53:F53"/>
    <mergeCell ref="G53:H53"/>
    <mergeCell ref="E56:F56"/>
    <mergeCell ref="G56:H56"/>
    <mergeCell ref="Q23:R23"/>
    <mergeCell ref="O26:P26"/>
    <mergeCell ref="Q26:R26"/>
    <mergeCell ref="E23:F23"/>
    <mergeCell ref="E26:F26"/>
    <mergeCell ref="G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2017-12-29T16:10:12Z</dcterms:modified>
  <cp:category/>
  <cp:version/>
  <cp:contentType/>
  <cp:contentStatus/>
</cp:coreProperties>
</file>