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21840" windowHeight="13740" activeTab="1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<sst xmlns="http://schemas.openxmlformats.org/spreadsheetml/2006/main" count="342" uniqueCount="98">
  <si>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</si>
  <si>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</si>
  <si>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</si>
  <si>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</si>
  <si>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>cm4</t>
  </si>
  <si>
    <t xml:space="preserve"> </t>
  </si>
  <si>
    <t xml:space="preserve"> </t>
  </si>
  <si>
    <t xml:space="preserve"> </t>
  </si>
  <si>
    <t xml:space="preserve"> </t>
  </si>
  <si>
    <t>cm</t>
  </si>
  <si>
    <t xml:space="preserve">  </t>
  </si>
  <si>
    <t xml:space="preserve">   </t>
  </si>
  <si>
    <t xml:space="preserve"> </t>
  </si>
  <si>
    <t xml:space="preserve">  </t>
  </si>
  <si>
    <t xml:space="preserve"> 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</si>
  <si>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</si>
  <si>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</si>
  <si>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</si>
  <si>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</si>
  <si>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</si>
  <si>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</si>
  <si>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</si>
  <si>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</si>
  <si>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</si>
  <si>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</si>
  <si>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</si>
  <si>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</si>
  <si>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</si>
  <si>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</si>
  <si>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</si>
  <si>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</si>
  <si>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</si>
  <si>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</si>
  <si>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</si>
  <si>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</si>
  <si>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</si>
  <si>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</si>
  <si>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</si>
  <si>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</si>
  <si>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</si>
  <si>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</si>
  <si>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</si>
  <si>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</si>
  <si>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</si>
  <si>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</si>
  <si>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</si>
  <si>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</si>
  <si>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</si>
  <si>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</si>
  <si>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</si>
  <si>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</si>
  <si>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</si>
  <si>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</si>
  <si>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</si>
  <si>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</si>
  <si>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</si>
  <si>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</si>
  <si>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</si>
  <si>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</si>
  <si>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cm4</t>
  </si>
  <si>
    <t>cm3</t>
  </si>
  <si>
    <t>kN/m</t>
  </si>
  <si>
    <t>kN*m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</si>
  <si>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</si>
  <si>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</si>
  <si>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</si>
  <si>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</si>
  <si>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</si>
  <si>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</si>
  <si>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</si>
  <si>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</si>
  <si>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</si>
  <si>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</si>
  <si>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</si>
  <si>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</si>
  <si>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</si>
  <si>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</si>
  <si>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</si>
  <si>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</si>
  <si>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</si>
  <si>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</si>
  <si>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</si>
  <si>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</si>
  <si>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</si>
  <si>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</si>
  <si>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</si>
  <si>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</si>
  <si>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</si>
  <si>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</si>
  <si>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</si>
  <si>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</si>
  <si>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</si>
  <si>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r>
      <t>I</t>
    </r>
    <r>
      <rPr>
        <vertAlign val="subscript"/>
        <sz val="10"/>
        <rFont val="Arial"/>
        <family val="2"/>
      </rPr>
      <t>max</t>
    </r>
  </si>
  <si>
    <r>
      <t>W</t>
    </r>
    <r>
      <rPr>
        <vertAlign val="subscript"/>
        <sz val="10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</si>
  <si>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</si>
  <si>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</si>
  <si>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max</t>
    </r>
  </si>
  <si>
    <t>HEA 300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</si>
</sst>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0.00000"/>
    <numFmt numFmtId="173" formatCode="0.0000"/>
    <numFmt numFmtId="174" formatCode="0.000000"/>
  </numFmts>
  <fonts count="4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1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1" fontId="0" fillId="0" borderId="0" xfId="0" applyNumberFormat="1" applyAlignment="1">
      <alignment horizontal="center" vertical="center"/>
    </xf>
    <xf numFmtId="171" fontId="13" fillId="0" borderId="10" xfId="0" applyNumberFormat="1" applyFont="1" applyBorder="1" applyAlignment="1">
      <alignment horizontal="center"/>
    </xf>
    <xf numFmtId="171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1" fontId="13" fillId="31" borderId="10" xfId="0" applyNumberFormat="1" applyFont="1" applyFill="1" applyBorder="1" applyAlignment="1">
      <alignment horizontal="center"/>
    </xf>
    <xf numFmtId="171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1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1">
      <selection activeCell="T31" sqref="T31"/>
    </sheetView>
  </sheetViews>
  <sheetFormatPr defaultColWidth="5.7109375" defaultRowHeight="12.75"/>
  <cols>
    <col min="1" max="9" width="5.7109375" style="3" customWidth="1"/>
    <col min="10" max="10" width="6.7109375" style="3" customWidth="1"/>
    <col min="11" max="16" width="5.7109375" style="3" customWidth="1"/>
    <col min="17" max="17" width="6.7109375" style="3" customWidth="1"/>
    <col min="18" max="27" width="5.7109375" style="3" customWidth="1"/>
    <col min="28" max="28" width="8.140625" style="3" customWidth="1"/>
    <col min="29" max="16384" width="5.7109375" style="3" customWidth="1"/>
  </cols>
  <sheetData>
    <row r="1" spans="1:28" ht="21">
      <c r="A1" s="41" t="s">
        <v>84</v>
      </c>
      <c r="B1" s="41" t="s">
        <v>85</v>
      </c>
      <c r="C1" s="8" t="s">
        <v>34</v>
      </c>
      <c r="D1" s="41" t="s">
        <v>69</v>
      </c>
      <c r="E1" s="41" t="s">
        <v>70</v>
      </c>
      <c r="F1" s="29" t="s">
        <v>67</v>
      </c>
      <c r="G1" s="34" t="s">
        <v>35</v>
      </c>
      <c r="H1" s="34" t="s">
        <v>36</v>
      </c>
      <c r="I1" s="37" t="s">
        <v>37</v>
      </c>
      <c r="J1" s="22" t="s">
        <v>71</v>
      </c>
      <c r="K1" s="39" t="s">
        <v>72</v>
      </c>
      <c r="L1" s="6" t="s">
        <v>56</v>
      </c>
      <c r="M1" s="47" t="s">
        <v>57</v>
      </c>
      <c r="N1" s="33" t="s">
        <v>1</v>
      </c>
      <c r="O1" s="33" t="s">
        <v>2</v>
      </c>
      <c r="P1" s="12" t="s">
        <v>0</v>
      </c>
      <c r="Q1" s="21" t="s">
        <v>73</v>
      </c>
      <c r="R1" s="43" t="s">
        <v>54</v>
      </c>
      <c r="S1" s="44" t="s">
        <v>74</v>
      </c>
      <c r="T1" s="43" t="s">
        <v>53</v>
      </c>
      <c r="U1" s="23" t="s">
        <v>75</v>
      </c>
      <c r="V1" s="23" t="s">
        <v>76</v>
      </c>
      <c r="W1" s="23" t="s">
        <v>77</v>
      </c>
      <c r="X1" s="43" t="s">
        <v>39</v>
      </c>
      <c r="Y1" s="23" t="s">
        <v>78</v>
      </c>
      <c r="Z1" s="43" t="s">
        <v>38</v>
      </c>
      <c r="AA1" s="23" t="s">
        <v>79</v>
      </c>
      <c r="AB1" s="23" t="s">
        <v>80</v>
      </c>
    </row>
    <row r="2" spans="1:28" ht="14.25">
      <c r="A2" s="42" t="s">
        <v>51</v>
      </c>
      <c r="B2" s="42" t="s">
        <v>29</v>
      </c>
      <c r="C2" s="21" t="s">
        <v>83</v>
      </c>
      <c r="D2" s="42" t="s">
        <v>31</v>
      </c>
      <c r="E2" s="42" t="s">
        <v>31</v>
      </c>
      <c r="F2" s="29" t="s">
        <v>68</v>
      </c>
      <c r="G2" s="34" t="s">
        <v>33</v>
      </c>
      <c r="H2" s="34" t="s">
        <v>32</v>
      </c>
      <c r="I2" s="37" t="s">
        <v>33</v>
      </c>
      <c r="J2" s="22" t="s">
        <v>68</v>
      </c>
      <c r="K2" s="34"/>
      <c r="L2" s="6" t="s">
        <v>47</v>
      </c>
      <c r="M2" s="34" t="s">
        <v>48</v>
      </c>
      <c r="N2" s="34"/>
      <c r="O2" s="34"/>
      <c r="P2" s="7" t="s">
        <v>49</v>
      </c>
      <c r="Q2" s="21" t="s">
        <v>82</v>
      </c>
      <c r="R2" s="43" t="s">
        <v>50</v>
      </c>
      <c r="S2" s="43"/>
      <c r="T2" s="43" t="s">
        <v>51</v>
      </c>
      <c r="U2" s="2"/>
      <c r="V2" s="2" t="s">
        <v>52</v>
      </c>
      <c r="W2" s="2" t="s">
        <v>55</v>
      </c>
      <c r="X2" s="43" t="s">
        <v>52</v>
      </c>
      <c r="Y2" s="2" t="s">
        <v>55</v>
      </c>
      <c r="Z2" s="43" t="s">
        <v>55</v>
      </c>
      <c r="AA2" s="23" t="s">
        <v>82</v>
      </c>
      <c r="AB2" s="23" t="s">
        <v>81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8">
        <v>5</v>
      </c>
      <c r="B4" s="38">
        <v>5</v>
      </c>
      <c r="C4" s="9">
        <f>A4*B4</f>
        <v>25</v>
      </c>
      <c r="D4" s="38">
        <v>0.9</v>
      </c>
      <c r="E4" s="38">
        <v>0.9</v>
      </c>
      <c r="F4" s="30">
        <f>D4*A4*1.3+E4*B4*1.3</f>
        <v>11.700000000000001</v>
      </c>
      <c r="G4" s="38">
        <v>0.66</v>
      </c>
      <c r="H4" s="38">
        <v>2.99</v>
      </c>
      <c r="I4" s="38">
        <v>2</v>
      </c>
      <c r="J4" s="1">
        <f>(1.3*G4+1.5*H4+1.5*I4)*C4</f>
        <v>208.575</v>
      </c>
      <c r="K4" s="40">
        <v>4</v>
      </c>
      <c r="L4" s="10">
        <f>(J4+F4)*K4</f>
        <v>881.0999999999999</v>
      </c>
      <c r="M4" s="38">
        <v>21</v>
      </c>
      <c r="N4" s="38">
        <v>0.8</v>
      </c>
      <c r="O4" s="38">
        <v>1.45</v>
      </c>
      <c r="P4" s="1">
        <f>N4*M4/O4</f>
        <v>11.586206896551724</v>
      </c>
      <c r="Q4" s="16">
        <f>L4*10/P4</f>
        <v>760.4732142857143</v>
      </c>
      <c r="R4" s="46">
        <v>8800</v>
      </c>
      <c r="S4" s="48">
        <v>1</v>
      </c>
      <c r="T4" s="43">
        <v>3</v>
      </c>
      <c r="U4" s="5">
        <f>SQRT(3.14^2*R4/P4)</f>
        <v>86.5367029206738</v>
      </c>
      <c r="V4" s="2">
        <f>(S4*T4*100)/U4</f>
        <v>3.466737117024242</v>
      </c>
      <c r="W4" s="2">
        <f>V4*2*SQRT(3)</f>
        <v>12.009129646341679</v>
      </c>
      <c r="X4" s="43">
        <v>30</v>
      </c>
      <c r="Y4" s="2">
        <f>Q4/X4</f>
        <v>25.349107142857143</v>
      </c>
      <c r="Z4" s="43">
        <v>30</v>
      </c>
      <c r="AA4" s="13">
        <f>X4*Z4</f>
        <v>900</v>
      </c>
      <c r="AB4" s="14">
        <f>Z4*X4^3/12</f>
        <v>67500</v>
      </c>
    </row>
    <row r="5" spans="1:28" ht="12.75">
      <c r="A5" s="38"/>
      <c r="B5" s="38"/>
      <c r="C5" s="9"/>
      <c r="D5" s="38"/>
      <c r="E5" s="38"/>
      <c r="F5" s="30"/>
      <c r="G5" s="38"/>
      <c r="H5" s="38"/>
      <c r="I5" s="38"/>
      <c r="J5" s="1" t="s">
        <v>40</v>
      </c>
      <c r="K5" s="40" t="s">
        <v>40</v>
      </c>
      <c r="L5" s="10"/>
      <c r="M5" s="38"/>
      <c r="N5" s="38"/>
      <c r="O5" s="38"/>
      <c r="P5" s="1"/>
      <c r="Q5" s="16"/>
      <c r="R5" s="46"/>
      <c r="S5" s="48"/>
      <c r="T5" s="43"/>
      <c r="U5" s="5"/>
      <c r="V5" s="2"/>
      <c r="W5" s="2"/>
      <c r="X5" s="43"/>
      <c r="Y5" s="2"/>
      <c r="Z5" s="43"/>
      <c r="AA5" s="14"/>
      <c r="AB5" s="14"/>
    </row>
    <row r="6" spans="1:28" ht="12.75">
      <c r="A6" s="38"/>
      <c r="B6" s="38"/>
      <c r="C6" s="9"/>
      <c r="D6" s="38"/>
      <c r="E6" s="38"/>
      <c r="F6" s="30"/>
      <c r="G6" s="38"/>
      <c r="H6" s="38"/>
      <c r="I6" s="38"/>
      <c r="J6" s="1" t="s">
        <v>40</v>
      </c>
      <c r="K6" s="40" t="s">
        <v>40</v>
      </c>
      <c r="L6" s="10"/>
      <c r="M6" s="38"/>
      <c r="N6" s="38"/>
      <c r="O6" s="38"/>
      <c r="P6" s="1"/>
      <c r="Q6" s="16"/>
      <c r="R6" s="46"/>
      <c r="S6" s="48"/>
      <c r="T6" s="43"/>
      <c r="U6" s="5"/>
      <c r="V6" s="2"/>
      <c r="W6" s="2"/>
      <c r="X6" s="43"/>
      <c r="Y6" s="2"/>
      <c r="Z6" s="43"/>
      <c r="AA6" s="14"/>
      <c r="AB6" s="14"/>
    </row>
    <row r="7" spans="1:28" ht="12.75">
      <c r="A7" s="38"/>
      <c r="B7" s="38"/>
      <c r="C7" s="9"/>
      <c r="D7" s="38"/>
      <c r="E7" s="38"/>
      <c r="F7" s="30"/>
      <c r="G7" s="38"/>
      <c r="H7" s="38"/>
      <c r="I7" s="38"/>
      <c r="J7" s="1" t="s">
        <v>40</v>
      </c>
      <c r="K7" s="40" t="s">
        <v>40</v>
      </c>
      <c r="L7" s="10"/>
      <c r="M7" s="38"/>
      <c r="N7" s="38"/>
      <c r="O7" s="38"/>
      <c r="P7" s="1"/>
      <c r="Q7" s="16"/>
      <c r="R7" s="46"/>
      <c r="S7" s="48"/>
      <c r="T7" s="43"/>
      <c r="U7" s="5"/>
      <c r="V7" s="2"/>
      <c r="W7" s="2"/>
      <c r="X7" s="43"/>
      <c r="Y7" s="2"/>
      <c r="Z7" s="43"/>
      <c r="AA7" s="14"/>
      <c r="AB7" s="14"/>
    </row>
    <row r="8" spans="1:28" ht="12.75">
      <c r="A8" s="38"/>
      <c r="B8" s="38"/>
      <c r="C8" s="9"/>
      <c r="D8" s="38"/>
      <c r="E8" s="38"/>
      <c r="F8" s="30"/>
      <c r="G8" s="38"/>
      <c r="H8" s="38"/>
      <c r="I8" s="38"/>
      <c r="J8" s="1" t="s">
        <v>42</v>
      </c>
      <c r="K8" s="40" t="s">
        <v>40</v>
      </c>
      <c r="L8" s="10"/>
      <c r="M8" s="38"/>
      <c r="N8" s="38"/>
      <c r="O8" s="38"/>
      <c r="P8" s="1"/>
      <c r="Q8" s="16"/>
      <c r="R8" s="46"/>
      <c r="S8" s="48"/>
      <c r="T8" s="43"/>
      <c r="U8" s="5"/>
      <c r="V8" s="2"/>
      <c r="W8" s="2"/>
      <c r="X8" s="43"/>
      <c r="Y8" s="2"/>
      <c r="Z8" s="43"/>
      <c r="AA8" s="14"/>
      <c r="AB8" s="14"/>
    </row>
    <row r="9" spans="1:28" ht="12.75">
      <c r="A9" s="38"/>
      <c r="B9" s="38"/>
      <c r="C9" s="9"/>
      <c r="D9" s="38"/>
      <c r="E9" s="38"/>
      <c r="F9" s="30"/>
      <c r="G9" s="38"/>
      <c r="H9" s="38"/>
      <c r="I9" s="38"/>
      <c r="J9" s="1" t="s">
        <v>40</v>
      </c>
      <c r="K9" s="40" t="s">
        <v>40</v>
      </c>
      <c r="L9" s="10"/>
      <c r="M9" s="38"/>
      <c r="N9" s="38"/>
      <c r="O9" s="38"/>
      <c r="P9" s="1"/>
      <c r="Q9" s="16"/>
      <c r="R9" s="46"/>
      <c r="S9" s="48"/>
      <c r="T9" s="43"/>
      <c r="U9" s="5"/>
      <c r="V9" s="2"/>
      <c r="W9" s="2"/>
      <c r="X9" s="43"/>
      <c r="Y9" s="2"/>
      <c r="Z9" s="43"/>
      <c r="AA9" s="14"/>
      <c r="AB9" s="14"/>
    </row>
    <row r="10" spans="1:28" ht="12.75">
      <c r="A10" s="38"/>
      <c r="B10" s="38"/>
      <c r="C10" s="9"/>
      <c r="D10" s="38"/>
      <c r="E10" s="38"/>
      <c r="F10" s="30"/>
      <c r="G10" s="38"/>
      <c r="H10" s="38"/>
      <c r="I10" s="38"/>
      <c r="J10" s="1" t="s">
        <v>40</v>
      </c>
      <c r="K10" s="40" t="s">
        <v>40</v>
      </c>
      <c r="L10" s="10"/>
      <c r="M10" s="38"/>
      <c r="N10" s="38"/>
      <c r="O10" s="38"/>
      <c r="P10" s="1"/>
      <c r="Q10" s="16"/>
      <c r="R10" s="46"/>
      <c r="S10" s="48"/>
      <c r="T10" s="43"/>
      <c r="U10" s="5"/>
      <c r="V10" s="2"/>
      <c r="W10" s="2"/>
      <c r="X10" s="43"/>
      <c r="Y10" s="2"/>
      <c r="Z10" s="43"/>
      <c r="AA10" s="14"/>
      <c r="AB10" s="14"/>
    </row>
    <row r="11" spans="1:28" ht="12.75">
      <c r="A11" s="38"/>
      <c r="B11" s="38"/>
      <c r="C11" s="9"/>
      <c r="D11" s="38"/>
      <c r="E11" s="38"/>
      <c r="F11" s="30"/>
      <c r="G11" s="38"/>
      <c r="H11" s="38"/>
      <c r="I11" s="38"/>
      <c r="J11" s="1" t="s">
        <v>43</v>
      </c>
      <c r="K11" s="40" t="s">
        <v>40</v>
      </c>
      <c r="L11" s="10"/>
      <c r="M11" s="38"/>
      <c r="N11" s="38"/>
      <c r="O11" s="38"/>
      <c r="P11" s="1"/>
      <c r="Q11" s="16"/>
      <c r="R11" s="46"/>
      <c r="S11" s="48"/>
      <c r="T11" s="43"/>
      <c r="U11" s="5"/>
      <c r="V11" s="2"/>
      <c r="W11" s="2"/>
      <c r="X11" s="43"/>
      <c r="Y11" s="2"/>
      <c r="Z11" s="43"/>
      <c r="AA11" s="14"/>
      <c r="AB11" s="14"/>
    </row>
    <row r="12" spans="1:28" ht="12.75">
      <c r="A12" s="38"/>
      <c r="B12" s="38"/>
      <c r="C12" s="9"/>
      <c r="D12" s="38"/>
      <c r="E12" s="38"/>
      <c r="F12" s="30"/>
      <c r="G12" s="38"/>
      <c r="H12" s="38"/>
      <c r="I12" s="38"/>
      <c r="J12" s="1" t="s">
        <v>40</v>
      </c>
      <c r="K12" s="40" t="s">
        <v>44</v>
      </c>
      <c r="L12" s="10"/>
      <c r="M12" s="38"/>
      <c r="N12" s="38"/>
      <c r="O12" s="38"/>
      <c r="P12" s="1"/>
      <c r="Q12" s="16"/>
      <c r="R12" s="46"/>
      <c r="S12" s="48"/>
      <c r="T12" s="43"/>
      <c r="U12" s="5"/>
      <c r="V12" s="2"/>
      <c r="W12" s="2"/>
      <c r="X12" s="43"/>
      <c r="Y12" s="2"/>
      <c r="Z12" s="43"/>
      <c r="AA12" s="14"/>
      <c r="AB12" s="14"/>
    </row>
    <row r="13" spans="1:28" ht="12.75">
      <c r="A13" s="38"/>
      <c r="B13" s="38"/>
      <c r="C13" s="9"/>
      <c r="D13" s="38"/>
      <c r="E13" s="38"/>
      <c r="F13" s="30"/>
      <c r="G13" s="38"/>
      <c r="H13" s="38"/>
      <c r="I13" s="38"/>
      <c r="J13" s="1" t="s">
        <v>41</v>
      </c>
      <c r="K13" s="40" t="s">
        <v>42</v>
      </c>
      <c r="L13" s="10"/>
      <c r="M13" s="38"/>
      <c r="N13" s="38"/>
      <c r="O13" s="38"/>
      <c r="P13" s="1"/>
      <c r="Q13" s="16"/>
      <c r="R13" s="46"/>
      <c r="S13" s="48"/>
      <c r="T13" s="43"/>
      <c r="U13" s="5"/>
      <c r="V13" s="2"/>
      <c r="W13" s="2"/>
      <c r="X13" s="43"/>
      <c r="Y13" s="2"/>
      <c r="Z13" s="43"/>
      <c r="AA13" s="14"/>
      <c r="AB13" s="14"/>
    </row>
    <row r="14" spans="1:28" ht="12.75">
      <c r="A14" s="38"/>
      <c r="B14" s="38"/>
      <c r="C14" s="9"/>
      <c r="D14" s="38"/>
      <c r="E14" s="38"/>
      <c r="F14" s="30"/>
      <c r="G14" s="38"/>
      <c r="H14" s="38"/>
      <c r="I14" s="38"/>
      <c r="J14" s="1" t="s">
        <v>40</v>
      </c>
      <c r="K14" s="40" t="s">
        <v>40</v>
      </c>
      <c r="L14" s="10"/>
      <c r="M14" s="38"/>
      <c r="N14" s="38"/>
      <c r="O14" s="38"/>
      <c r="P14" s="1"/>
      <c r="Q14" s="16"/>
      <c r="R14" s="46"/>
      <c r="S14" s="48"/>
      <c r="T14" s="43"/>
      <c r="U14" s="5"/>
      <c r="V14" s="2"/>
      <c r="W14" s="2"/>
      <c r="X14" s="43"/>
      <c r="Y14" s="2"/>
      <c r="Z14" s="43"/>
      <c r="AA14" s="14"/>
      <c r="AB14" s="14"/>
    </row>
    <row r="15" spans="1:28" ht="12.75">
      <c r="A15" s="38"/>
      <c r="B15" s="38"/>
      <c r="C15" s="9"/>
      <c r="D15" s="38"/>
      <c r="E15" s="38"/>
      <c r="F15" s="30"/>
      <c r="G15" s="38"/>
      <c r="H15" s="38"/>
      <c r="I15" s="38"/>
      <c r="J15" s="1" t="s">
        <v>40</v>
      </c>
      <c r="K15" s="40" t="s">
        <v>40</v>
      </c>
      <c r="L15" s="10"/>
      <c r="M15" s="38"/>
      <c r="N15" s="38"/>
      <c r="O15" s="38"/>
      <c r="P15" s="1"/>
      <c r="Q15" s="16"/>
      <c r="R15" s="46"/>
      <c r="S15" s="48"/>
      <c r="T15" s="43"/>
      <c r="U15" s="5"/>
      <c r="V15" s="2"/>
      <c r="W15" s="2"/>
      <c r="X15" s="43"/>
      <c r="Y15" s="2"/>
      <c r="Z15" s="43"/>
      <c r="AA15" s="14"/>
      <c r="AB15" s="14"/>
    </row>
    <row r="16" spans="1:28" ht="12.75">
      <c r="A16" s="38"/>
      <c r="B16" s="38"/>
      <c r="C16" s="9"/>
      <c r="D16" s="38"/>
      <c r="E16" s="38"/>
      <c r="F16" s="30"/>
      <c r="G16" s="38"/>
      <c r="H16" s="38"/>
      <c r="I16" s="38"/>
      <c r="J16" s="1" t="s">
        <v>40</v>
      </c>
      <c r="K16" s="40" t="s">
        <v>41</v>
      </c>
      <c r="L16" s="10"/>
      <c r="M16" s="38"/>
      <c r="N16" s="38"/>
      <c r="O16" s="38"/>
      <c r="P16" s="1"/>
      <c r="Q16" s="16"/>
      <c r="R16" s="46"/>
      <c r="S16" s="48"/>
      <c r="T16" s="43"/>
      <c r="U16" s="5"/>
      <c r="V16" s="2"/>
      <c r="W16" s="2"/>
      <c r="X16" s="43"/>
      <c r="Y16" s="2"/>
      <c r="Z16" s="43"/>
      <c r="AA16" s="14"/>
      <c r="AB16" s="14"/>
    </row>
    <row r="17" spans="1:28" ht="12.75">
      <c r="A17" s="38"/>
      <c r="B17" s="38"/>
      <c r="C17" s="9"/>
      <c r="D17" s="38"/>
      <c r="E17" s="38"/>
      <c r="F17" s="30"/>
      <c r="G17" s="38"/>
      <c r="H17" s="38"/>
      <c r="I17" s="38"/>
      <c r="J17" s="1" t="s">
        <v>40</v>
      </c>
      <c r="K17" s="40" t="s">
        <v>45</v>
      </c>
      <c r="L17" s="10"/>
      <c r="M17" s="38"/>
      <c r="N17" s="38"/>
      <c r="O17" s="38"/>
      <c r="P17" s="1"/>
      <c r="Q17" s="16"/>
      <c r="R17" s="46"/>
      <c r="S17" s="48"/>
      <c r="T17" s="43"/>
      <c r="U17" s="5"/>
      <c r="V17" s="2"/>
      <c r="W17" s="2"/>
      <c r="X17" s="43"/>
      <c r="Y17" s="2"/>
      <c r="Z17" s="43"/>
      <c r="AA17" s="14"/>
      <c r="AB17" s="14"/>
    </row>
    <row r="18" spans="1:28" ht="12.75">
      <c r="A18" s="38"/>
      <c r="B18" s="38"/>
      <c r="C18" s="9"/>
      <c r="D18" s="38"/>
      <c r="E18" s="38"/>
      <c r="F18" s="30"/>
      <c r="G18" s="38"/>
      <c r="H18" s="38"/>
      <c r="I18" s="38"/>
      <c r="J18" s="1" t="s">
        <v>40</v>
      </c>
      <c r="K18" s="40" t="s">
        <v>44</v>
      </c>
      <c r="L18" s="10"/>
      <c r="M18" s="38"/>
      <c r="N18" s="38"/>
      <c r="O18" s="38"/>
      <c r="P18" s="1"/>
      <c r="Q18" s="16"/>
      <c r="R18" s="46"/>
      <c r="S18" s="48"/>
      <c r="T18" s="43"/>
      <c r="U18" s="5"/>
      <c r="V18" s="2"/>
      <c r="W18" s="2"/>
      <c r="X18" s="43"/>
      <c r="Y18" s="2"/>
      <c r="Z18" s="43"/>
      <c r="AA18" s="14"/>
      <c r="AB18" s="14"/>
    </row>
    <row r="19" spans="1:28" ht="12.75">
      <c r="A19" s="38"/>
      <c r="B19" s="38"/>
      <c r="C19" s="9"/>
      <c r="D19" s="38"/>
      <c r="E19" s="38"/>
      <c r="F19" s="30"/>
      <c r="G19" s="38"/>
      <c r="H19" s="38"/>
      <c r="I19" s="38"/>
      <c r="J19" s="1" t="s">
        <v>40</v>
      </c>
      <c r="K19" s="40" t="s">
        <v>44</v>
      </c>
      <c r="L19" s="10"/>
      <c r="M19" s="38"/>
      <c r="N19" s="38"/>
      <c r="O19" s="38"/>
      <c r="P19" s="1"/>
      <c r="Q19" s="16"/>
      <c r="R19" s="46"/>
      <c r="S19" s="48"/>
      <c r="T19" s="43"/>
      <c r="U19" s="5"/>
      <c r="V19" s="2"/>
      <c r="W19" s="2"/>
      <c r="X19" s="43"/>
      <c r="Y19" s="2"/>
      <c r="Z19" s="43"/>
      <c r="AA19" s="14"/>
      <c r="AB19" s="14"/>
    </row>
    <row r="20" spans="1:28" ht="12.75">
      <c r="A20" s="38"/>
      <c r="B20" s="38"/>
      <c r="C20" s="9"/>
      <c r="D20" s="38"/>
      <c r="E20" s="38"/>
      <c r="F20" s="30"/>
      <c r="G20" s="38"/>
      <c r="H20" s="38"/>
      <c r="I20" s="38"/>
      <c r="J20" s="1" t="s">
        <v>40</v>
      </c>
      <c r="K20" s="40" t="s">
        <v>40</v>
      </c>
      <c r="L20" s="10"/>
      <c r="M20" s="38"/>
      <c r="N20" s="38"/>
      <c r="O20" s="38"/>
      <c r="P20" s="1"/>
      <c r="Q20" s="16"/>
      <c r="R20" s="46"/>
      <c r="S20" s="48"/>
      <c r="T20" s="43"/>
      <c r="U20" s="5"/>
      <c r="V20" s="2"/>
      <c r="W20" s="2"/>
      <c r="X20" s="43"/>
      <c r="Y20" s="2"/>
      <c r="Z20" s="43"/>
      <c r="AA20" s="14"/>
      <c r="AB20" s="14"/>
    </row>
    <row r="21" spans="1:28" ht="12.75">
      <c r="A21" s="38"/>
      <c r="B21" s="38"/>
      <c r="C21" s="9"/>
      <c r="D21" s="38"/>
      <c r="E21" s="38"/>
      <c r="F21" s="30"/>
      <c r="G21" s="38"/>
      <c r="H21" s="38"/>
      <c r="I21" s="38"/>
      <c r="J21" s="1" t="s">
        <v>44</v>
      </c>
      <c r="K21" s="40" t="s">
        <v>40</v>
      </c>
      <c r="L21" s="10"/>
      <c r="M21" s="38"/>
      <c r="N21" s="38"/>
      <c r="O21" s="38"/>
      <c r="P21" s="1"/>
      <c r="Q21" s="16"/>
      <c r="R21" s="46"/>
      <c r="S21" s="48"/>
      <c r="T21" s="43"/>
      <c r="U21" s="5"/>
      <c r="V21" s="2"/>
      <c r="W21" s="2"/>
      <c r="X21" s="43"/>
      <c r="Y21" s="2"/>
      <c r="Z21" s="43"/>
      <c r="AA21" s="14"/>
      <c r="AB21" s="14"/>
    </row>
    <row r="22" spans="1:28" ht="12.75">
      <c r="A22" s="38"/>
      <c r="B22" s="38"/>
      <c r="C22" s="9"/>
      <c r="D22" s="38"/>
      <c r="E22" s="38"/>
      <c r="F22" s="30"/>
      <c r="G22" s="38"/>
      <c r="H22" s="38"/>
      <c r="I22" s="38"/>
      <c r="J22" s="1" t="s">
        <v>40</v>
      </c>
      <c r="K22" s="40" t="s">
        <v>41</v>
      </c>
      <c r="L22" s="10"/>
      <c r="M22" s="38"/>
      <c r="N22" s="38"/>
      <c r="O22" s="38"/>
      <c r="P22" s="1"/>
      <c r="Q22" s="16"/>
      <c r="R22" s="46"/>
      <c r="S22" s="48"/>
      <c r="T22" s="43"/>
      <c r="U22" s="5"/>
      <c r="V22" s="2"/>
      <c r="W22" s="2"/>
      <c r="X22" s="43"/>
      <c r="Y22" s="2"/>
      <c r="Z22" s="43"/>
      <c r="AA22" s="14"/>
      <c r="AB22" s="14"/>
    </row>
    <row r="23" spans="1:28" ht="12.75">
      <c r="A23" s="38"/>
      <c r="B23" s="38"/>
      <c r="C23" s="9"/>
      <c r="D23" s="38"/>
      <c r="E23" s="38"/>
      <c r="F23" s="30"/>
      <c r="G23" s="38"/>
      <c r="H23" s="38"/>
      <c r="I23" s="38"/>
      <c r="J23" s="1" t="s">
        <v>40</v>
      </c>
      <c r="K23" s="40" t="s">
        <v>40</v>
      </c>
      <c r="L23" s="10"/>
      <c r="M23" s="38"/>
      <c r="N23" s="38"/>
      <c r="O23" s="38"/>
      <c r="P23" s="1"/>
      <c r="Q23" s="16"/>
      <c r="R23" s="46"/>
      <c r="S23" s="48"/>
      <c r="T23" s="43"/>
      <c r="U23" s="5"/>
      <c r="V23" s="2"/>
      <c r="W23" s="2"/>
      <c r="X23" s="43"/>
      <c r="Y23" s="2"/>
      <c r="Z23" s="43"/>
      <c r="AA23" s="14"/>
      <c r="AB23" s="14"/>
    </row>
    <row r="24" spans="1:28" ht="12.75">
      <c r="A24" s="38"/>
      <c r="B24" s="38"/>
      <c r="C24" s="9"/>
      <c r="D24" s="38"/>
      <c r="E24" s="38"/>
      <c r="F24" s="30"/>
      <c r="G24" s="38"/>
      <c r="H24" s="38"/>
      <c r="I24" s="38"/>
      <c r="J24" s="1" t="s">
        <v>40</v>
      </c>
      <c r="K24" s="40" t="s">
        <v>40</v>
      </c>
      <c r="L24" s="10"/>
      <c r="M24" s="38"/>
      <c r="N24" s="38"/>
      <c r="O24" s="38"/>
      <c r="P24" s="1"/>
      <c r="Q24" s="16"/>
      <c r="R24" s="46"/>
      <c r="S24" s="48"/>
      <c r="T24" s="49"/>
      <c r="U24" s="2"/>
      <c r="V24" s="2"/>
      <c r="W24" s="2"/>
      <c r="X24" s="43"/>
      <c r="Y24" s="2"/>
      <c r="Z24" s="43"/>
      <c r="AA24" s="14"/>
      <c r="AB24" s="14"/>
    </row>
    <row r="25" ht="12.75">
      <c r="S25" s="18"/>
    </row>
    <row r="29" ht="12.75">
      <c r="P29" s="3" t="s">
        <v>19</v>
      </c>
    </row>
    <row r="35" ht="12.75">
      <c r="E35" s="3" t="s">
        <v>46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Z8" sqref="Z8"/>
    </sheetView>
  </sheetViews>
  <sheetFormatPr defaultColWidth="5.7109375" defaultRowHeight="12.75"/>
  <cols>
    <col min="1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7109375" style="0" customWidth="1"/>
    <col min="18" max="25" width="5.7109375" style="0" customWidth="1"/>
    <col min="26" max="26" width="6.7109375" style="0" customWidth="1"/>
    <col min="27" max="27" width="10.28125" style="0" customWidth="1"/>
  </cols>
  <sheetData>
    <row r="1" spans="1:27" s="3" customFormat="1" ht="19.5">
      <c r="A1" s="41" t="s">
        <v>84</v>
      </c>
      <c r="B1" s="41" t="s">
        <v>85</v>
      </c>
      <c r="C1" s="8" t="s">
        <v>34</v>
      </c>
      <c r="D1" s="41" t="s">
        <v>69</v>
      </c>
      <c r="E1" s="41" t="s">
        <v>70</v>
      </c>
      <c r="F1" s="29" t="s">
        <v>67</v>
      </c>
      <c r="G1" s="34" t="s">
        <v>35</v>
      </c>
      <c r="H1" s="34" t="s">
        <v>36</v>
      </c>
      <c r="I1" s="37" t="s">
        <v>37</v>
      </c>
      <c r="J1" s="22" t="s">
        <v>71</v>
      </c>
      <c r="K1" s="39" t="s">
        <v>72</v>
      </c>
      <c r="L1" s="6" t="s">
        <v>56</v>
      </c>
      <c r="M1" s="50" t="s">
        <v>86</v>
      </c>
      <c r="N1" s="50" t="s">
        <v>87</v>
      </c>
      <c r="O1" s="24" t="s">
        <v>88</v>
      </c>
      <c r="P1" s="21" t="s">
        <v>73</v>
      </c>
      <c r="Q1" s="43" t="s">
        <v>26</v>
      </c>
      <c r="R1" s="44" t="s">
        <v>74</v>
      </c>
      <c r="S1" s="43" t="s">
        <v>27</v>
      </c>
      <c r="T1" s="25" t="s">
        <v>89</v>
      </c>
      <c r="U1" s="26" t="s">
        <v>76</v>
      </c>
      <c r="V1" s="27" t="s">
        <v>90</v>
      </c>
      <c r="W1" s="51" t="s">
        <v>79</v>
      </c>
      <c r="X1" s="52" t="s">
        <v>80</v>
      </c>
      <c r="Y1" s="52" t="s">
        <v>76</v>
      </c>
      <c r="Z1" s="28" t="s">
        <v>91</v>
      </c>
      <c r="AA1" s="3" t="s">
        <v>58</v>
      </c>
    </row>
    <row r="2" spans="1:26" s="3" customFormat="1" ht="12.75">
      <c r="A2" s="42" t="s">
        <v>51</v>
      </c>
      <c r="B2" s="42" t="s">
        <v>29</v>
      </c>
      <c r="C2" s="8" t="s">
        <v>30</v>
      </c>
      <c r="D2" s="42" t="s">
        <v>31</v>
      </c>
      <c r="E2" s="42" t="s">
        <v>31</v>
      </c>
      <c r="F2" s="29" t="s">
        <v>68</v>
      </c>
      <c r="G2" s="34" t="s">
        <v>33</v>
      </c>
      <c r="H2" s="34" t="s">
        <v>32</v>
      </c>
      <c r="I2" s="37" t="s">
        <v>33</v>
      </c>
      <c r="J2" s="22" t="s">
        <v>68</v>
      </c>
      <c r="K2" s="34"/>
      <c r="L2" s="6" t="s">
        <v>47</v>
      </c>
      <c r="M2" s="34" t="s">
        <v>20</v>
      </c>
      <c r="N2" s="34"/>
      <c r="O2" s="7" t="s">
        <v>21</v>
      </c>
      <c r="P2" s="8" t="s">
        <v>28</v>
      </c>
      <c r="Q2" s="43" t="s">
        <v>20</v>
      </c>
      <c r="R2" s="43"/>
      <c r="S2" s="43" t="s">
        <v>22</v>
      </c>
      <c r="T2" s="2" t="s">
        <v>5</v>
      </c>
      <c r="U2" s="2" t="s">
        <v>9</v>
      </c>
      <c r="V2" s="2" t="s">
        <v>23</v>
      </c>
      <c r="W2" s="43" t="s">
        <v>24</v>
      </c>
      <c r="X2" s="43" t="s">
        <v>23</v>
      </c>
      <c r="Y2" s="43" t="s">
        <v>25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.75">
      <c r="A4" s="38">
        <v>8</v>
      </c>
      <c r="B4" s="38">
        <v>8</v>
      </c>
      <c r="C4" s="9">
        <f>A4*B4</f>
        <v>64</v>
      </c>
      <c r="D4" s="38">
        <v>1.19</v>
      </c>
      <c r="E4" s="38">
        <v>1.19</v>
      </c>
      <c r="F4" s="30">
        <f>D4*A4*1.3+E4*B4*1.3</f>
        <v>24.752</v>
      </c>
      <c r="G4" s="38">
        <v>3.1</v>
      </c>
      <c r="H4" s="38">
        <v>2.67</v>
      </c>
      <c r="I4" s="38">
        <v>2</v>
      </c>
      <c r="J4" s="1">
        <f>(1.3*G4+1.5*H4+1.5*I4)*C4</f>
        <v>706.24</v>
      </c>
      <c r="K4" s="40">
        <v>4</v>
      </c>
      <c r="L4" s="10">
        <f>(J4+F4)*K4</f>
        <v>2923.968</v>
      </c>
      <c r="M4" s="38">
        <v>275</v>
      </c>
      <c r="N4" s="38">
        <v>1.05</v>
      </c>
      <c r="O4" s="1">
        <f>M4/N4</f>
        <v>261.90476190476187</v>
      </c>
      <c r="P4" s="16">
        <f>L4*10/O4</f>
        <v>111.64241454545456</v>
      </c>
      <c r="Q4" s="46">
        <v>210000</v>
      </c>
      <c r="R4" s="43">
        <v>2</v>
      </c>
      <c r="S4" s="43">
        <v>3</v>
      </c>
      <c r="T4" s="2">
        <f>PI()*SQRT(Q4/O4)</f>
        <v>88.95857606856235</v>
      </c>
      <c r="U4" s="2">
        <f>R4*S4*100/T4</f>
        <v>6.744712275268061</v>
      </c>
      <c r="V4" s="14">
        <f>P4*U4^2</f>
        <v>5078.741120439757</v>
      </c>
      <c r="W4" s="48">
        <v>112.5</v>
      </c>
      <c r="X4" s="46">
        <v>18260</v>
      </c>
      <c r="Y4" s="43">
        <v>12.74</v>
      </c>
      <c r="Z4" s="2">
        <f>R4*S4*100/Y4</f>
        <v>47.09576138147567</v>
      </c>
      <c r="AA4" s="3" t="s">
        <v>97</v>
      </c>
    </row>
    <row r="5" spans="1:26" s="3" customFormat="1" ht="12.75">
      <c r="A5" s="38" t="s">
        <v>12</v>
      </c>
      <c r="B5" s="38" t="s">
        <v>5</v>
      </c>
      <c r="C5" s="9" t="s">
        <v>5</v>
      </c>
      <c r="D5" s="38" t="s">
        <v>5</v>
      </c>
      <c r="E5" s="38" t="s">
        <v>13</v>
      </c>
      <c r="F5" s="30"/>
      <c r="G5" s="38" t="s">
        <v>14</v>
      </c>
      <c r="H5" s="38" t="s">
        <v>5</v>
      </c>
      <c r="I5" s="38" t="s">
        <v>5</v>
      </c>
      <c r="J5" s="1" t="s">
        <v>5</v>
      </c>
      <c r="K5" s="40" t="s">
        <v>5</v>
      </c>
      <c r="L5" s="10" t="s">
        <v>10</v>
      </c>
      <c r="M5" s="38"/>
      <c r="N5" s="38"/>
      <c r="O5" s="1"/>
      <c r="P5" s="16"/>
      <c r="Q5" s="43"/>
      <c r="R5" s="43"/>
      <c r="S5" s="43"/>
      <c r="T5" s="2" t="s">
        <v>5</v>
      </c>
      <c r="U5" s="2" t="s">
        <v>5</v>
      </c>
      <c r="V5" s="14"/>
      <c r="W5" s="48"/>
      <c r="X5" s="46"/>
      <c r="Y5" s="43"/>
      <c r="Z5" s="2"/>
    </row>
    <row r="6" spans="1:26" s="3" customFormat="1" ht="12.75">
      <c r="A6" s="38"/>
      <c r="B6" s="38"/>
      <c r="C6" s="9"/>
      <c r="D6" s="38"/>
      <c r="E6" s="38"/>
      <c r="F6" s="30"/>
      <c r="G6" s="38"/>
      <c r="H6" s="38"/>
      <c r="I6" s="38"/>
      <c r="J6" s="1" t="s">
        <v>40</v>
      </c>
      <c r="K6" s="40" t="s">
        <v>40</v>
      </c>
      <c r="L6" s="10" t="s">
        <v>11</v>
      </c>
      <c r="M6" s="38"/>
      <c r="N6" s="38"/>
      <c r="O6" s="1"/>
      <c r="P6" s="16"/>
      <c r="Q6" s="43"/>
      <c r="R6" s="43"/>
      <c r="S6" s="43"/>
      <c r="T6" s="2" t="s">
        <v>5</v>
      </c>
      <c r="U6" s="2" t="s">
        <v>6</v>
      </c>
      <c r="V6" s="14"/>
      <c r="W6" s="48"/>
      <c r="X6" s="46"/>
      <c r="Y6" s="43"/>
      <c r="Z6" s="2"/>
    </row>
    <row r="7" spans="1:26" s="3" customFormat="1" ht="12.75">
      <c r="A7" s="38"/>
      <c r="B7" s="38"/>
      <c r="C7" s="9"/>
      <c r="D7" s="38"/>
      <c r="E7" s="38"/>
      <c r="F7" s="30"/>
      <c r="G7" s="38"/>
      <c r="H7" s="38"/>
      <c r="I7" s="38"/>
      <c r="J7" s="1" t="s">
        <v>40</v>
      </c>
      <c r="K7" s="40" t="s">
        <v>40</v>
      </c>
      <c r="L7" s="10"/>
      <c r="M7" s="38"/>
      <c r="N7" s="38"/>
      <c r="O7" s="1"/>
      <c r="P7" s="16"/>
      <c r="Q7" s="43"/>
      <c r="R7" s="43"/>
      <c r="S7" s="43"/>
      <c r="T7" s="2" t="s">
        <v>6</v>
      </c>
      <c r="U7" s="2" t="s">
        <v>5</v>
      </c>
      <c r="V7" s="14"/>
      <c r="W7" s="48"/>
      <c r="X7" s="46"/>
      <c r="Y7" s="43"/>
      <c r="Z7" s="2"/>
    </row>
    <row r="8" spans="1:26" s="3" customFormat="1" ht="12.75">
      <c r="A8" s="38"/>
      <c r="B8" s="38"/>
      <c r="C8" s="9"/>
      <c r="D8" s="38"/>
      <c r="E8" s="38"/>
      <c r="F8" s="30"/>
      <c r="G8" s="38"/>
      <c r="H8" s="38"/>
      <c r="I8" s="38"/>
      <c r="J8" s="1" t="s">
        <v>40</v>
      </c>
      <c r="K8" s="40" t="s">
        <v>40</v>
      </c>
      <c r="L8" s="10"/>
      <c r="M8" s="38"/>
      <c r="N8" s="38"/>
      <c r="O8" s="1"/>
      <c r="P8" s="16"/>
      <c r="Q8" s="43"/>
      <c r="R8" s="43"/>
      <c r="S8" s="43"/>
      <c r="T8" s="2" t="s">
        <v>5</v>
      </c>
      <c r="U8" s="2" t="s">
        <v>5</v>
      </c>
      <c r="V8" s="14"/>
      <c r="W8" s="48"/>
      <c r="X8" s="46"/>
      <c r="Y8" s="43"/>
      <c r="Z8" s="2"/>
    </row>
    <row r="9" spans="1:26" s="3" customFormat="1" ht="12.75">
      <c r="A9" s="38"/>
      <c r="B9" s="38"/>
      <c r="C9" s="9"/>
      <c r="D9" s="38"/>
      <c r="E9" s="38"/>
      <c r="F9" s="30"/>
      <c r="G9" s="38"/>
      <c r="H9" s="38"/>
      <c r="I9" s="38"/>
      <c r="J9" s="1" t="s">
        <v>42</v>
      </c>
      <c r="K9" s="40" t="s">
        <v>40</v>
      </c>
      <c r="L9" s="10"/>
      <c r="M9" s="38"/>
      <c r="N9" s="38"/>
      <c r="O9" s="1"/>
      <c r="P9" s="16"/>
      <c r="Q9" s="43"/>
      <c r="R9" s="43"/>
      <c r="S9" s="43"/>
      <c r="T9" s="2" t="s">
        <v>7</v>
      </c>
      <c r="U9" s="2" t="s">
        <v>5</v>
      </c>
      <c r="V9" s="14"/>
      <c r="W9" s="48"/>
      <c r="X9" s="46"/>
      <c r="Y9" s="43"/>
      <c r="Z9" s="2"/>
    </row>
    <row r="10" spans="1:26" s="3" customFormat="1" ht="12.75">
      <c r="A10" s="38"/>
      <c r="B10" s="38"/>
      <c r="C10" s="9"/>
      <c r="D10" s="38"/>
      <c r="E10" s="38"/>
      <c r="F10" s="30"/>
      <c r="G10" s="38"/>
      <c r="H10" s="38"/>
      <c r="I10" s="38"/>
      <c r="J10" s="1" t="s">
        <v>40</v>
      </c>
      <c r="K10" s="40" t="s">
        <v>40</v>
      </c>
      <c r="L10" s="10"/>
      <c r="M10" s="38"/>
      <c r="N10" s="38"/>
      <c r="O10" s="1"/>
      <c r="P10" s="16"/>
      <c r="Q10" s="43"/>
      <c r="R10" s="43"/>
      <c r="S10" s="43"/>
      <c r="T10" s="2" t="s">
        <v>6</v>
      </c>
      <c r="U10" s="2" t="s">
        <v>5</v>
      </c>
      <c r="V10" s="14"/>
      <c r="W10" s="48"/>
      <c r="X10" s="46"/>
      <c r="Y10" s="43"/>
      <c r="Z10" s="2"/>
    </row>
    <row r="11" spans="1:26" s="3" customFormat="1" ht="12.75">
      <c r="A11" s="38"/>
      <c r="B11" s="38"/>
      <c r="C11" s="9"/>
      <c r="D11" s="38"/>
      <c r="E11" s="38"/>
      <c r="F11" s="30"/>
      <c r="G11" s="38"/>
      <c r="H11" s="38"/>
      <c r="I11" s="38"/>
      <c r="J11" s="1" t="s">
        <v>40</v>
      </c>
      <c r="K11" s="40" t="s">
        <v>40</v>
      </c>
      <c r="L11" s="10"/>
      <c r="M11" s="38"/>
      <c r="N11" s="38"/>
      <c r="O11" s="1"/>
      <c r="P11" s="16"/>
      <c r="Q11" s="43"/>
      <c r="R11" s="43"/>
      <c r="S11" s="43"/>
      <c r="T11" s="2" t="s">
        <v>6</v>
      </c>
      <c r="U11" s="2" t="s">
        <v>5</v>
      </c>
      <c r="V11" s="14"/>
      <c r="W11" s="48"/>
      <c r="X11" s="46"/>
      <c r="Y11" s="43"/>
      <c r="Z11" s="2"/>
    </row>
    <row r="12" spans="1:26" s="3" customFormat="1" ht="12.75">
      <c r="A12" s="38"/>
      <c r="B12" s="38"/>
      <c r="C12" s="9"/>
      <c r="D12" s="38"/>
      <c r="E12" s="38"/>
      <c r="F12" s="30"/>
      <c r="G12" s="38"/>
      <c r="H12" s="38"/>
      <c r="I12" s="38"/>
      <c r="J12" s="1" t="s">
        <v>43</v>
      </c>
      <c r="K12" s="40" t="s">
        <v>40</v>
      </c>
      <c r="L12" s="10"/>
      <c r="M12" s="38"/>
      <c r="N12" s="38"/>
      <c r="O12" s="1"/>
      <c r="P12" s="16"/>
      <c r="Q12" s="43"/>
      <c r="R12" s="43"/>
      <c r="S12" s="43"/>
      <c r="T12" s="2" t="s">
        <v>5</v>
      </c>
      <c r="U12" s="2" t="s">
        <v>5</v>
      </c>
      <c r="V12" s="14"/>
      <c r="W12" s="48"/>
      <c r="X12" s="46"/>
      <c r="Y12" s="43"/>
      <c r="Z12" s="2"/>
    </row>
    <row r="13" spans="1:26" s="3" customFormat="1" ht="12.75">
      <c r="A13" s="38"/>
      <c r="B13" s="38"/>
      <c r="C13" s="9"/>
      <c r="D13" s="38"/>
      <c r="E13" s="38"/>
      <c r="F13" s="30"/>
      <c r="G13" s="38"/>
      <c r="H13" s="38"/>
      <c r="I13" s="38"/>
      <c r="J13" s="1" t="s">
        <v>40</v>
      </c>
      <c r="K13" s="40" t="s">
        <v>44</v>
      </c>
      <c r="L13" s="10"/>
      <c r="M13" s="38"/>
      <c r="N13" s="38"/>
      <c r="O13" s="1"/>
      <c r="P13" s="16"/>
      <c r="Q13" s="43"/>
      <c r="R13" s="43"/>
      <c r="S13" s="43"/>
      <c r="T13" s="2" t="s">
        <v>5</v>
      </c>
      <c r="U13" s="2" t="s">
        <v>8</v>
      </c>
      <c r="V13" s="14"/>
      <c r="W13" s="48"/>
      <c r="X13" s="46"/>
      <c r="Y13" s="43"/>
      <c r="Z13" s="2"/>
    </row>
    <row r="14" spans="1:26" s="3" customFormat="1" ht="12.75">
      <c r="A14" s="38"/>
      <c r="B14" s="38"/>
      <c r="C14" s="9"/>
      <c r="D14" s="38"/>
      <c r="E14" s="38"/>
      <c r="F14" s="30"/>
      <c r="G14" s="38"/>
      <c r="H14" s="38"/>
      <c r="I14" s="38"/>
      <c r="J14" s="1" t="s">
        <v>41</v>
      </c>
      <c r="K14" s="40" t="s">
        <v>42</v>
      </c>
      <c r="L14" s="10"/>
      <c r="M14" s="38"/>
      <c r="N14" s="38"/>
      <c r="O14" s="1"/>
      <c r="P14" s="16"/>
      <c r="Q14" s="43"/>
      <c r="R14" s="43"/>
      <c r="S14" s="43"/>
      <c r="T14" s="2" t="s">
        <v>5</v>
      </c>
      <c r="U14" s="2" t="s">
        <v>5</v>
      </c>
      <c r="V14" s="14"/>
      <c r="W14" s="48"/>
      <c r="X14" s="46"/>
      <c r="Y14" s="43"/>
      <c r="Z14" s="2"/>
    </row>
    <row r="15" spans="1:26" s="3" customFormat="1" ht="12.75">
      <c r="A15" s="38"/>
      <c r="B15" s="38"/>
      <c r="C15" s="9"/>
      <c r="D15" s="38"/>
      <c r="E15" s="38"/>
      <c r="F15" s="30"/>
      <c r="G15" s="38"/>
      <c r="H15" s="38"/>
      <c r="I15" s="38"/>
      <c r="J15" s="1" t="s">
        <v>40</v>
      </c>
      <c r="K15" s="40" t="s">
        <v>40</v>
      </c>
      <c r="L15" s="10"/>
      <c r="M15" s="38"/>
      <c r="N15" s="38"/>
      <c r="O15" s="1"/>
      <c r="P15" s="16"/>
      <c r="Q15" s="43"/>
      <c r="R15" s="43"/>
      <c r="S15" s="43"/>
      <c r="T15" s="2" t="s">
        <v>8</v>
      </c>
      <c r="U15" s="2" t="s">
        <v>8</v>
      </c>
      <c r="V15" s="14"/>
      <c r="W15" s="48"/>
      <c r="X15" s="46"/>
      <c r="Y15" s="43"/>
      <c r="Z15" s="2"/>
    </row>
    <row r="16" spans="1:26" s="3" customFormat="1" ht="12.75">
      <c r="A16" s="38"/>
      <c r="B16" s="38"/>
      <c r="C16" s="9"/>
      <c r="D16" s="38"/>
      <c r="E16" s="38"/>
      <c r="F16" s="30"/>
      <c r="G16" s="38"/>
      <c r="H16" s="38"/>
      <c r="I16" s="38"/>
      <c r="J16" s="1" t="s">
        <v>40</v>
      </c>
      <c r="K16" s="40" t="s">
        <v>40</v>
      </c>
      <c r="L16" s="10"/>
      <c r="M16" s="38"/>
      <c r="N16" s="38"/>
      <c r="O16" s="1"/>
      <c r="P16" s="16"/>
      <c r="Q16" s="43"/>
      <c r="R16" s="43"/>
      <c r="S16" s="43"/>
      <c r="T16" s="2" t="s">
        <v>6</v>
      </c>
      <c r="U16" s="2" t="s">
        <v>7</v>
      </c>
      <c r="V16" s="14"/>
      <c r="W16" s="48"/>
      <c r="X16" s="46"/>
      <c r="Y16" s="43"/>
      <c r="Z16" s="2"/>
    </row>
    <row r="17" spans="1:26" s="3" customFormat="1" ht="12.75">
      <c r="A17" s="38"/>
      <c r="B17" s="38"/>
      <c r="C17" s="9"/>
      <c r="D17" s="38"/>
      <c r="E17" s="38"/>
      <c r="F17" s="30"/>
      <c r="G17" s="38"/>
      <c r="H17" s="38"/>
      <c r="I17" s="38"/>
      <c r="J17" s="1" t="s">
        <v>40</v>
      </c>
      <c r="K17" s="40" t="s">
        <v>41</v>
      </c>
      <c r="L17" s="10"/>
      <c r="M17" s="38"/>
      <c r="N17" s="38"/>
      <c r="O17" s="1"/>
      <c r="P17" s="16"/>
      <c r="Q17" s="43"/>
      <c r="R17" s="43"/>
      <c r="S17" s="43"/>
      <c r="T17" s="2" t="s">
        <v>5</v>
      </c>
      <c r="U17" s="2" t="s">
        <v>8</v>
      </c>
      <c r="V17" s="14"/>
      <c r="W17" s="48"/>
      <c r="X17" s="46"/>
      <c r="Y17" s="43"/>
      <c r="Z17" s="2"/>
    </row>
    <row r="18" spans="1:26" s="3" customFormat="1" ht="12.75">
      <c r="A18" s="38"/>
      <c r="B18" s="38"/>
      <c r="C18" s="9"/>
      <c r="D18" s="38"/>
      <c r="E18" s="38"/>
      <c r="F18" s="30"/>
      <c r="G18" s="38"/>
      <c r="H18" s="38"/>
      <c r="I18" s="38"/>
      <c r="J18" s="1" t="s">
        <v>40</v>
      </c>
      <c r="K18" s="40" t="s">
        <v>45</v>
      </c>
      <c r="L18" s="10"/>
      <c r="M18" s="38"/>
      <c r="N18" s="38"/>
      <c r="O18" s="1"/>
      <c r="P18" s="16"/>
      <c r="Q18" s="43"/>
      <c r="R18" s="43"/>
      <c r="S18" s="43"/>
      <c r="T18" s="2" t="s">
        <v>5</v>
      </c>
      <c r="U18" s="2" t="s">
        <v>6</v>
      </c>
      <c r="V18" s="14"/>
      <c r="W18" s="48"/>
      <c r="X18" s="46"/>
      <c r="Y18" s="43"/>
      <c r="Z18" s="2"/>
    </row>
    <row r="19" spans="1:26" s="3" customFormat="1" ht="12.75">
      <c r="A19" s="38"/>
      <c r="B19" s="38"/>
      <c r="C19" s="9"/>
      <c r="D19" s="38"/>
      <c r="E19" s="38"/>
      <c r="F19" s="30"/>
      <c r="G19" s="38"/>
      <c r="H19" s="38"/>
      <c r="I19" s="38"/>
      <c r="J19" s="1" t="s">
        <v>40</v>
      </c>
      <c r="K19" s="40" t="s">
        <v>44</v>
      </c>
      <c r="L19" s="10"/>
      <c r="M19" s="38"/>
      <c r="N19" s="38"/>
      <c r="O19" s="1"/>
      <c r="P19" s="16"/>
      <c r="Q19" s="43"/>
      <c r="R19" s="43"/>
      <c r="S19" s="43"/>
      <c r="T19" s="2" t="s">
        <v>7</v>
      </c>
      <c r="U19" s="2" t="s">
        <v>7</v>
      </c>
      <c r="V19" s="14"/>
      <c r="W19" s="48"/>
      <c r="X19" s="46"/>
      <c r="Y19" s="43"/>
      <c r="Z19" s="2"/>
    </row>
    <row r="20" spans="1:26" s="3" customFormat="1" ht="12.75">
      <c r="A20" s="38"/>
      <c r="B20" s="38"/>
      <c r="C20" s="9"/>
      <c r="D20" s="38"/>
      <c r="E20" s="38"/>
      <c r="F20" s="30"/>
      <c r="G20" s="38"/>
      <c r="H20" s="38"/>
      <c r="I20" s="38"/>
      <c r="J20" s="1" t="s">
        <v>40</v>
      </c>
      <c r="K20" s="40" t="s">
        <v>44</v>
      </c>
      <c r="L20" s="10"/>
      <c r="M20" s="38"/>
      <c r="N20" s="38"/>
      <c r="O20" s="1"/>
      <c r="P20" s="16"/>
      <c r="Q20" s="43"/>
      <c r="R20" s="43"/>
      <c r="S20" s="43"/>
      <c r="T20" s="2" t="s">
        <v>6</v>
      </c>
      <c r="U20" s="2" t="s">
        <v>7</v>
      </c>
      <c r="V20" s="14"/>
      <c r="W20" s="48"/>
      <c r="X20" s="46"/>
      <c r="Y20" s="43"/>
      <c r="Z20" s="2"/>
    </row>
    <row r="21" spans="1:26" s="3" customFormat="1" ht="12.75">
      <c r="A21" s="38"/>
      <c r="B21" s="38"/>
      <c r="C21" s="9"/>
      <c r="D21" s="38"/>
      <c r="E21" s="38"/>
      <c r="F21" s="30"/>
      <c r="G21" s="38"/>
      <c r="H21" s="38"/>
      <c r="I21" s="38"/>
      <c r="J21" s="1" t="s">
        <v>40</v>
      </c>
      <c r="K21" s="40" t="s">
        <v>40</v>
      </c>
      <c r="L21" s="10"/>
      <c r="M21" s="38"/>
      <c r="N21" s="38"/>
      <c r="O21" s="1"/>
      <c r="P21" s="16"/>
      <c r="Q21" s="43"/>
      <c r="R21" s="43"/>
      <c r="S21" s="43"/>
      <c r="T21" s="2" t="s">
        <v>5</v>
      </c>
      <c r="U21" s="2" t="s">
        <v>7</v>
      </c>
      <c r="V21" s="14"/>
      <c r="W21" s="48"/>
      <c r="X21" s="46"/>
      <c r="Y21" s="43"/>
      <c r="Z21" s="2"/>
    </row>
    <row r="22" spans="1:26" s="3" customFormat="1" ht="12.75">
      <c r="A22" s="38"/>
      <c r="B22" s="38"/>
      <c r="C22" s="9"/>
      <c r="D22" s="38"/>
      <c r="E22" s="38"/>
      <c r="F22" s="30"/>
      <c r="G22" s="38"/>
      <c r="H22" s="38"/>
      <c r="I22" s="38"/>
      <c r="J22" s="1" t="s">
        <v>44</v>
      </c>
      <c r="K22" s="40" t="s">
        <v>40</v>
      </c>
      <c r="L22" s="10"/>
      <c r="M22" s="38"/>
      <c r="N22" s="38"/>
      <c r="O22" s="1"/>
      <c r="P22" s="16"/>
      <c r="Q22" s="43"/>
      <c r="R22" s="43"/>
      <c r="S22" s="43"/>
      <c r="T22" s="2" t="s">
        <v>5</v>
      </c>
      <c r="U22" s="2" t="s">
        <v>5</v>
      </c>
      <c r="V22" s="14"/>
      <c r="W22" s="48"/>
      <c r="X22" s="46"/>
      <c r="Y22" s="43"/>
      <c r="Z22" s="2"/>
    </row>
    <row r="23" spans="1:26" s="3" customFormat="1" ht="12.75">
      <c r="A23" s="38"/>
      <c r="B23" s="38"/>
      <c r="C23" s="9"/>
      <c r="D23" s="38"/>
      <c r="E23" s="38"/>
      <c r="F23" s="30"/>
      <c r="G23" s="38"/>
      <c r="H23" s="38"/>
      <c r="I23" s="38"/>
      <c r="J23" s="1" t="s">
        <v>40</v>
      </c>
      <c r="K23" s="40" t="s">
        <v>41</v>
      </c>
      <c r="L23" s="10"/>
      <c r="M23" s="38"/>
      <c r="N23" s="38"/>
      <c r="O23" s="1"/>
      <c r="P23" s="16"/>
      <c r="Q23" s="43"/>
      <c r="R23" s="43"/>
      <c r="S23" s="43"/>
      <c r="T23" s="2" t="s">
        <v>5</v>
      </c>
      <c r="U23" s="2" t="s">
        <v>6</v>
      </c>
      <c r="V23" s="14"/>
      <c r="W23" s="48"/>
      <c r="X23" s="46"/>
      <c r="Y23" s="43"/>
      <c r="Z23" s="2"/>
    </row>
    <row r="24" spans="1:26" s="3" customFormat="1" ht="12.75">
      <c r="A24" s="38"/>
      <c r="B24" s="38"/>
      <c r="C24" s="9"/>
      <c r="D24" s="38"/>
      <c r="E24" s="38"/>
      <c r="F24" s="30"/>
      <c r="G24" s="38"/>
      <c r="H24" s="38"/>
      <c r="I24" s="38"/>
      <c r="J24" s="1" t="s">
        <v>40</v>
      </c>
      <c r="K24" s="40" t="s">
        <v>40</v>
      </c>
      <c r="L24" s="10"/>
      <c r="M24" s="38"/>
      <c r="N24" s="38"/>
      <c r="O24" s="1"/>
      <c r="P24" s="16"/>
      <c r="Q24" s="43"/>
      <c r="R24" s="43"/>
      <c r="S24" s="43"/>
      <c r="T24" s="2" t="s">
        <v>7</v>
      </c>
      <c r="U24" s="2" t="s">
        <v>5</v>
      </c>
      <c r="V24" s="14"/>
      <c r="W24" s="48"/>
      <c r="X24" s="46"/>
      <c r="Y24" s="43"/>
      <c r="Z24" s="2"/>
    </row>
    <row r="25" spans="1:26" s="3" customFormat="1" ht="12.75">
      <c r="A25" s="38"/>
      <c r="B25" s="38"/>
      <c r="C25" s="9"/>
      <c r="D25" s="38"/>
      <c r="E25" s="38"/>
      <c r="F25" s="30"/>
      <c r="G25" s="38"/>
      <c r="H25" s="38"/>
      <c r="I25" s="38"/>
      <c r="J25" s="1" t="s">
        <v>40</v>
      </c>
      <c r="K25" s="40" t="s">
        <v>40</v>
      </c>
      <c r="L25" s="10"/>
      <c r="M25" s="38"/>
      <c r="N25" s="38"/>
      <c r="O25" s="1"/>
      <c r="P25" s="16"/>
      <c r="Q25" s="43"/>
      <c r="R25" s="43"/>
      <c r="S25" s="49"/>
      <c r="T25" s="2" t="s">
        <v>5</v>
      </c>
      <c r="U25" s="2" t="s">
        <v>5</v>
      </c>
      <c r="V25" s="14"/>
      <c r="W25" s="48"/>
      <c r="X25" s="46"/>
      <c r="Y25" s="43"/>
      <c r="Z25" s="2"/>
    </row>
    <row r="26" spans="1:28" s="3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3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C1">
      <selection activeCell="O16" sqref="O16"/>
    </sheetView>
  </sheetViews>
  <sheetFormatPr defaultColWidth="5.7109375" defaultRowHeight="12.75"/>
  <cols>
    <col min="1" max="9" width="5.7109375" style="4" customWidth="1"/>
    <col min="10" max="10" width="6.7109375" style="4" customWidth="1"/>
    <col min="11" max="26" width="5.7109375" style="4" customWidth="1"/>
    <col min="27" max="27" width="6.7109375" style="4" customWidth="1"/>
    <col min="28" max="28" width="8.7109375" style="32" customWidth="1"/>
    <col min="29" max="29" width="9.00390625" style="4" customWidth="1"/>
    <col min="30" max="30" width="8.57421875" style="4" customWidth="1"/>
    <col min="31" max="32" width="8.7109375" style="4" customWidth="1"/>
    <col min="33" max="33" width="6.8515625" style="4" customWidth="1"/>
    <col min="34" max="16384" width="5.7109375" style="4" customWidth="1"/>
  </cols>
  <sheetData>
    <row r="1" spans="1:32" ht="13.5" customHeight="1">
      <c r="A1" s="41" t="s">
        <v>65</v>
      </c>
      <c r="B1" s="41" t="s">
        <v>64</v>
      </c>
      <c r="C1" s="21" t="s">
        <v>66</v>
      </c>
      <c r="D1" s="41" t="s">
        <v>69</v>
      </c>
      <c r="E1" s="41" t="s">
        <v>70</v>
      </c>
      <c r="F1" s="29" t="s">
        <v>67</v>
      </c>
      <c r="G1" s="34" t="s">
        <v>35</v>
      </c>
      <c r="H1" s="34" t="s">
        <v>36</v>
      </c>
      <c r="I1" s="37" t="s">
        <v>37</v>
      </c>
      <c r="J1" s="22" t="s">
        <v>71</v>
      </c>
      <c r="K1" s="39" t="s">
        <v>72</v>
      </c>
      <c r="L1" s="6" t="s">
        <v>56</v>
      </c>
      <c r="M1" s="33" t="s">
        <v>15</v>
      </c>
      <c r="N1" s="15" t="s">
        <v>16</v>
      </c>
      <c r="O1" s="21" t="s">
        <v>73</v>
      </c>
      <c r="P1" s="21" t="s">
        <v>77</v>
      </c>
      <c r="Q1" s="43" t="s">
        <v>26</v>
      </c>
      <c r="R1" s="44" t="s">
        <v>74</v>
      </c>
      <c r="S1" s="43" t="s">
        <v>27</v>
      </c>
      <c r="T1" s="25" t="s">
        <v>89</v>
      </c>
      <c r="U1" s="26" t="s">
        <v>76</v>
      </c>
      <c r="V1" s="23" t="s">
        <v>77</v>
      </c>
      <c r="W1" s="43" t="s">
        <v>39</v>
      </c>
      <c r="X1" s="23" t="s">
        <v>78</v>
      </c>
      <c r="Y1" s="43" t="s">
        <v>38</v>
      </c>
      <c r="Z1" s="23" t="s">
        <v>79</v>
      </c>
      <c r="AA1" s="23" t="s">
        <v>80</v>
      </c>
      <c r="AB1" s="31" t="s">
        <v>92</v>
      </c>
      <c r="AC1" s="23" t="s">
        <v>93</v>
      </c>
      <c r="AD1" s="23" t="s">
        <v>94</v>
      </c>
      <c r="AE1" s="23" t="s">
        <v>95</v>
      </c>
      <c r="AF1" s="23" t="s">
        <v>96</v>
      </c>
    </row>
    <row r="2" spans="1:32" ht="13.5" customHeight="1">
      <c r="A2" s="42" t="s">
        <v>51</v>
      </c>
      <c r="B2" s="42" t="s">
        <v>29</v>
      </c>
      <c r="C2" s="8" t="s">
        <v>30</v>
      </c>
      <c r="D2" s="42" t="s">
        <v>31</v>
      </c>
      <c r="E2" s="42" t="s">
        <v>31</v>
      </c>
      <c r="F2" s="29" t="s">
        <v>68</v>
      </c>
      <c r="G2" s="34" t="s">
        <v>33</v>
      </c>
      <c r="H2" s="34" t="s">
        <v>32</v>
      </c>
      <c r="I2" s="37" t="s">
        <v>33</v>
      </c>
      <c r="J2" s="22" t="s">
        <v>68</v>
      </c>
      <c r="K2" s="34"/>
      <c r="L2" s="6" t="s">
        <v>47</v>
      </c>
      <c r="M2" s="34" t="s">
        <v>49</v>
      </c>
      <c r="N2" s="7" t="s">
        <v>50</v>
      </c>
      <c r="O2" s="8" t="s">
        <v>28</v>
      </c>
      <c r="P2" s="8" t="s">
        <v>55</v>
      </c>
      <c r="Q2" s="43" t="s">
        <v>20</v>
      </c>
      <c r="R2" s="43"/>
      <c r="S2" s="43" t="s">
        <v>22</v>
      </c>
      <c r="T2" s="2" t="s">
        <v>5</v>
      </c>
      <c r="U2" s="2" t="s">
        <v>9</v>
      </c>
      <c r="V2" s="2" t="s">
        <v>55</v>
      </c>
      <c r="W2" s="43" t="s">
        <v>52</v>
      </c>
      <c r="X2" s="2" t="s">
        <v>55</v>
      </c>
      <c r="Y2" s="43" t="s">
        <v>55</v>
      </c>
      <c r="Z2" s="2" t="s">
        <v>3</v>
      </c>
      <c r="AA2" s="2" t="s">
        <v>4</v>
      </c>
      <c r="AB2" s="14" t="s">
        <v>59</v>
      </c>
      <c r="AC2" s="2" t="s">
        <v>60</v>
      </c>
      <c r="AD2" s="2" t="s">
        <v>61</v>
      </c>
      <c r="AE2" s="2" t="s">
        <v>62</v>
      </c>
      <c r="AF2" s="2" t="s">
        <v>63</v>
      </c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  <c r="N3" s="17"/>
      <c r="O3" s="11"/>
      <c r="P3" s="11"/>
      <c r="Q3" s="3"/>
      <c r="R3" s="3"/>
      <c r="S3" s="3"/>
      <c r="T3" s="3"/>
      <c r="U3" s="3"/>
    </row>
    <row r="4" spans="1:33" ht="13.5" customHeight="1">
      <c r="A4" s="38">
        <v>5</v>
      </c>
      <c r="B4" s="38">
        <v>5</v>
      </c>
      <c r="C4" s="9">
        <f>A4*B4</f>
        <v>25</v>
      </c>
      <c r="D4" s="38">
        <v>4.13</v>
      </c>
      <c r="E4" s="38">
        <v>4.13</v>
      </c>
      <c r="F4" s="30">
        <f>1.3*A4*D4+1.3*B4*E4</f>
        <v>53.69</v>
      </c>
      <c r="G4" s="38">
        <v>3.2</v>
      </c>
      <c r="H4" s="38">
        <v>2.97</v>
      </c>
      <c r="I4" s="38">
        <v>2</v>
      </c>
      <c r="J4" s="1">
        <f>(1.3*G4+1.5*H4+1.5*I4)*C4</f>
        <v>290.375</v>
      </c>
      <c r="K4" s="40">
        <v>4</v>
      </c>
      <c r="L4" s="10">
        <f>(J4+F4)*K4</f>
        <v>1376.26</v>
      </c>
      <c r="M4" s="35">
        <v>40</v>
      </c>
      <c r="N4" s="19">
        <f>0.85*M4/1.5</f>
        <v>22.666666666666668</v>
      </c>
      <c r="O4" s="16">
        <f>L4*10/N4</f>
        <v>607.1735294117647</v>
      </c>
      <c r="P4" s="16">
        <f>SQRT(O4)</f>
        <v>24.64089140862734</v>
      </c>
      <c r="Q4" s="46">
        <v>21000</v>
      </c>
      <c r="R4" s="43">
        <v>1</v>
      </c>
      <c r="S4" s="43">
        <v>3.5</v>
      </c>
      <c r="T4" s="2">
        <f>PI()*SQRT(Q4/N4)</f>
        <v>95.62373238441859</v>
      </c>
      <c r="U4" s="2">
        <f>R4*S4*100/T4</f>
        <v>3.6601792386952545</v>
      </c>
      <c r="V4" s="2">
        <f>U4*SQRT(12)</f>
        <v>12.679232812457908</v>
      </c>
      <c r="W4" s="43">
        <v>40</v>
      </c>
      <c r="X4" s="2">
        <f>O4/W4</f>
        <v>15.179338235294116</v>
      </c>
      <c r="Y4" s="43">
        <v>40</v>
      </c>
      <c r="Z4" s="13">
        <f>W4*Y4</f>
        <v>1600</v>
      </c>
      <c r="AA4" s="14">
        <f>Y4*W4^3/12</f>
        <v>213333.33333333334</v>
      </c>
      <c r="AB4" s="14">
        <f>W4*Y4^3/12</f>
        <v>213333.33333333334</v>
      </c>
      <c r="AC4" s="2">
        <f>W4*Y4^2/6</f>
        <v>10666.666666666666</v>
      </c>
      <c r="AD4" s="2">
        <f>(1.3*G4+1.5*H4+1.5*I4)*B4</f>
        <v>58.075</v>
      </c>
      <c r="AE4" s="2">
        <f>AD4*A4^2/12</f>
        <v>120.98958333333333</v>
      </c>
      <c r="AF4" s="2">
        <f>(L4/Z4)*10+(AE4/AC4)*1000</f>
        <v>19.9443984375</v>
      </c>
      <c r="AG4" s="4" t="str">
        <f>IF(AF4&lt;N4,"Sì","No")</f>
        <v>Sì</v>
      </c>
    </row>
    <row r="5" spans="1:32" ht="13.5" customHeight="1">
      <c r="A5" s="38" t="s">
        <v>12</v>
      </c>
      <c r="B5" s="38" t="s">
        <v>5</v>
      </c>
      <c r="C5" s="9" t="s">
        <v>5</v>
      </c>
      <c r="D5" s="38" t="s">
        <v>5</v>
      </c>
      <c r="E5" s="38" t="s">
        <v>13</v>
      </c>
      <c r="F5" s="30"/>
      <c r="G5" s="38" t="s">
        <v>14</v>
      </c>
      <c r="H5" s="38" t="s">
        <v>5</v>
      </c>
      <c r="I5" s="38" t="s">
        <v>5</v>
      </c>
      <c r="J5" s="1" t="s">
        <v>5</v>
      </c>
      <c r="K5" s="40" t="s">
        <v>5</v>
      </c>
      <c r="L5" s="10" t="s">
        <v>10</v>
      </c>
      <c r="M5" s="36"/>
      <c r="N5" s="20"/>
      <c r="O5" s="16" t="s">
        <v>40</v>
      </c>
      <c r="P5" s="16"/>
      <c r="Q5" s="43"/>
      <c r="R5" s="43"/>
      <c r="S5" s="43"/>
      <c r="T5" s="2" t="s">
        <v>5</v>
      </c>
      <c r="U5" s="2" t="s">
        <v>5</v>
      </c>
      <c r="V5" s="2" t="s">
        <v>40</v>
      </c>
      <c r="W5" s="43" t="s">
        <v>40</v>
      </c>
      <c r="X5" s="2" t="s">
        <v>40</v>
      </c>
      <c r="Y5" s="43" t="s">
        <v>40</v>
      </c>
      <c r="Z5" s="13" t="s">
        <v>40</v>
      </c>
      <c r="AA5" s="14" t="s">
        <v>18</v>
      </c>
      <c r="AB5" s="14"/>
      <c r="AC5" s="2"/>
      <c r="AD5" s="2"/>
      <c r="AE5" s="2"/>
      <c r="AF5" s="2"/>
    </row>
    <row r="6" spans="1:32" ht="13.5" customHeight="1">
      <c r="A6" s="38"/>
      <c r="B6" s="38"/>
      <c r="C6" s="9"/>
      <c r="D6" s="38"/>
      <c r="E6" s="38"/>
      <c r="F6" s="30"/>
      <c r="G6" s="38"/>
      <c r="H6" s="38"/>
      <c r="I6" s="38"/>
      <c r="J6" s="1" t="s">
        <v>40</v>
      </c>
      <c r="K6" s="40" t="s">
        <v>40</v>
      </c>
      <c r="L6" s="10" t="s">
        <v>11</v>
      </c>
      <c r="M6" s="36"/>
      <c r="N6" s="20"/>
      <c r="O6" s="16" t="s">
        <v>40</v>
      </c>
      <c r="P6" s="16"/>
      <c r="Q6" s="43"/>
      <c r="R6" s="43"/>
      <c r="S6" s="43"/>
      <c r="T6" s="2" t="s">
        <v>5</v>
      </c>
      <c r="U6" s="2" t="s">
        <v>6</v>
      </c>
      <c r="V6" s="2"/>
      <c r="W6" s="43"/>
      <c r="X6" s="2"/>
      <c r="Y6" s="43"/>
      <c r="Z6" s="14"/>
      <c r="AA6" s="14"/>
      <c r="AB6" s="14"/>
      <c r="AC6" s="2"/>
      <c r="AD6" s="2"/>
      <c r="AE6" s="2"/>
      <c r="AF6" s="2"/>
    </row>
    <row r="7" spans="1:32" ht="13.5" customHeight="1">
      <c r="A7" s="38"/>
      <c r="B7" s="38"/>
      <c r="C7" s="9"/>
      <c r="D7" s="38"/>
      <c r="E7" s="38"/>
      <c r="F7" s="30"/>
      <c r="G7" s="38"/>
      <c r="H7" s="38"/>
      <c r="I7" s="38"/>
      <c r="J7" s="1" t="s">
        <v>40</v>
      </c>
      <c r="K7" s="40" t="s">
        <v>40</v>
      </c>
      <c r="L7" s="10"/>
      <c r="M7" s="36"/>
      <c r="N7" s="20"/>
      <c r="O7" s="16" t="s">
        <v>40</v>
      </c>
      <c r="P7" s="16"/>
      <c r="Q7" s="43"/>
      <c r="R7" s="43"/>
      <c r="S7" s="43"/>
      <c r="T7" s="2" t="s">
        <v>6</v>
      </c>
      <c r="U7" s="2" t="s">
        <v>5</v>
      </c>
      <c r="V7" s="2"/>
      <c r="W7" s="43"/>
      <c r="X7" s="2"/>
      <c r="Y7" s="43"/>
      <c r="Z7" s="14"/>
      <c r="AA7" s="14"/>
      <c r="AB7" s="14"/>
      <c r="AC7" s="2"/>
      <c r="AD7" s="2"/>
      <c r="AE7" s="2"/>
      <c r="AF7" s="2"/>
    </row>
    <row r="8" spans="1:32" ht="13.5" customHeight="1">
      <c r="A8" s="38"/>
      <c r="B8" s="38"/>
      <c r="C8" s="9"/>
      <c r="D8" s="38"/>
      <c r="E8" s="38"/>
      <c r="F8" s="30"/>
      <c r="G8" s="38"/>
      <c r="H8" s="38"/>
      <c r="I8" s="38"/>
      <c r="J8" s="1" t="s">
        <v>40</v>
      </c>
      <c r="K8" s="40" t="s">
        <v>40</v>
      </c>
      <c r="L8" s="10"/>
      <c r="M8" s="36"/>
      <c r="N8" s="20"/>
      <c r="O8" s="16" t="s">
        <v>17</v>
      </c>
      <c r="P8" s="16"/>
      <c r="Q8" s="43"/>
      <c r="R8" s="43"/>
      <c r="S8" s="43"/>
      <c r="T8" s="2" t="s">
        <v>5</v>
      </c>
      <c r="U8" s="2" t="s">
        <v>5</v>
      </c>
      <c r="V8" s="2"/>
      <c r="W8" s="43"/>
      <c r="X8" s="2"/>
      <c r="Y8" s="43"/>
      <c r="Z8" s="14"/>
      <c r="AA8" s="14"/>
      <c r="AB8" s="14"/>
      <c r="AC8" s="2"/>
      <c r="AD8" s="2"/>
      <c r="AE8" s="2"/>
      <c r="AF8" s="2"/>
    </row>
    <row r="9" spans="1:32" ht="13.5" customHeight="1">
      <c r="A9" s="38"/>
      <c r="B9" s="38"/>
      <c r="C9" s="9"/>
      <c r="D9" s="38"/>
      <c r="E9" s="38"/>
      <c r="F9" s="30"/>
      <c r="G9" s="38"/>
      <c r="H9" s="38"/>
      <c r="I9" s="38"/>
      <c r="J9" s="1" t="s">
        <v>42</v>
      </c>
      <c r="K9" s="40" t="s">
        <v>40</v>
      </c>
      <c r="L9" s="10"/>
      <c r="M9" s="36"/>
      <c r="N9" s="20"/>
      <c r="O9" s="16" t="s">
        <v>40</v>
      </c>
      <c r="P9" s="16"/>
      <c r="Q9" s="43"/>
      <c r="R9" s="43"/>
      <c r="S9" s="43"/>
      <c r="T9" s="2" t="s">
        <v>7</v>
      </c>
      <c r="U9" s="2" t="s">
        <v>5</v>
      </c>
      <c r="V9" s="2"/>
      <c r="W9" s="43"/>
      <c r="X9" s="2"/>
      <c r="Y9" s="43"/>
      <c r="Z9" s="14"/>
      <c r="AA9" s="14"/>
      <c r="AB9" s="14"/>
      <c r="AC9" s="2"/>
      <c r="AD9" s="2"/>
      <c r="AE9" s="2"/>
      <c r="AF9" s="2"/>
    </row>
    <row r="10" ht="13.5" customHeight="1"/>
    <row r="11" ht="13.5" customHeight="1"/>
    <row r="19" ht="12.75">
      <c r="G19" s="4" t="s">
        <v>46</v>
      </c>
    </row>
    <row r="20" ht="12.75">
      <c r="L20" s="4" t="s">
        <v>46</v>
      </c>
    </row>
  </sheetData>
  <sheetProtection/>
  <printOptions/>
  <pageMargins left="0.75" right="0.75" top="1" bottom="1" header="0.5" footer="0.5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Giustino Palombo</cp:lastModifiedBy>
  <cp:lastPrinted>2011-03-29T18:14:40Z</cp:lastPrinted>
  <dcterms:created xsi:type="dcterms:W3CDTF">2010-04-15T07:05:20Z</dcterms:created>
  <dcterms:modified xsi:type="dcterms:W3CDTF">2017-12-11T11:30:16Z</dcterms:modified>
  <cp:category/>
  <cp:version/>
  <cp:contentType/>
  <cp:contentStatus/>
</cp:coreProperties>
</file>