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6" windowHeight="4656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<sst xmlns="http://schemas.openxmlformats.org/spreadsheetml/2006/main" count="121" uniqueCount="73">
  <si>
    <t>q</t>
  </si>
  <si>
    <t>kN/m</t>
  </si>
  <si>
    <t>E</t>
  </si>
  <si>
    <t>N/mmq</t>
  </si>
  <si>
    <t>Ix</t>
  </si>
  <si>
    <t>cm4</t>
  </si>
  <si>
    <t>kN*m</t>
  </si>
  <si>
    <t>N/mmq</t>
  </si>
  <si>
    <t>interax</t>
  </si>
  <si>
    <t>fy,k</t>
  </si>
  <si>
    <t>f_d</t>
  </si>
  <si>
    <t>Wx</t>
  </si>
  <si>
    <t>Ix</t>
  </si>
  <si>
    <t>cm3</t>
  </si>
  <si>
    <t>peso</t>
  </si>
  <si>
    <t>kN/m</t>
  </si>
  <si>
    <t>alfa</t>
  </si>
  <si>
    <t>r</t>
  </si>
  <si>
    <t>m</t>
  </si>
  <si>
    <t>interax</t>
  </si>
  <si>
    <t>qs</t>
  </si>
  <si>
    <t>kN/mq</t>
  </si>
  <si>
    <t>kN/mq</t>
  </si>
  <si>
    <t>qp</t>
  </si>
  <si>
    <t>qa</t>
  </si>
  <si>
    <t>kN/mq</t>
  </si>
  <si>
    <t>kN/m</t>
  </si>
  <si>
    <t>KN/m</t>
  </si>
  <si>
    <t>q</t>
  </si>
  <si>
    <t>luce</t>
  </si>
  <si>
    <t>kN*m</t>
  </si>
  <si>
    <t>M</t>
  </si>
  <si>
    <t>N/mmq</t>
  </si>
  <si>
    <t>fm,k</t>
  </si>
  <si>
    <t>N/mmq</t>
  </si>
  <si>
    <t>sig_d</t>
  </si>
  <si>
    <t>cm</t>
  </si>
  <si>
    <t>b</t>
  </si>
  <si>
    <t>h</t>
  </si>
  <si>
    <t>hd</t>
  </si>
  <si>
    <t>cm</t>
  </si>
  <si>
    <t xml:space="preserve"> </t>
  </si>
  <si>
    <t xml:space="preserve"> </t>
  </si>
  <si>
    <t>E</t>
  </si>
  <si>
    <t>N/mmq</t>
  </si>
  <si>
    <t>Ix</t>
  </si>
  <si>
    <t>cm4</t>
  </si>
  <si>
    <t>vmax</t>
  </si>
  <si>
    <t>l/vmax</t>
  </si>
  <si>
    <t>kN/mq</t>
  </si>
  <si>
    <t>kN/mq</t>
  </si>
  <si>
    <t>interax</t>
  </si>
  <si>
    <t>qs</t>
  </si>
  <si>
    <t>qp</t>
  </si>
  <si>
    <t>qa</t>
  </si>
  <si>
    <t>Mmax</t>
  </si>
  <si>
    <t>fy</t>
  </si>
  <si>
    <t>fd_f</t>
  </si>
  <si>
    <t>fck</t>
  </si>
  <si>
    <t>fd_c</t>
  </si>
  <si>
    <t>h</t>
  </si>
  <si>
    <t>delta</t>
  </si>
  <si>
    <t>H</t>
  </si>
  <si>
    <t>area</t>
  </si>
  <si>
    <t>peso</t>
  </si>
  <si>
    <t>mq</t>
  </si>
  <si>
    <t>kN/m</t>
  </si>
  <si>
    <t>Hd</t>
  </si>
  <si>
    <t>q</t>
  </si>
  <si>
    <t>kN/m</t>
  </si>
  <si>
    <t>vmax</t>
  </si>
  <si>
    <t>SI</t>
  </si>
  <si>
    <t>SI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</si>
</sst>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 Bold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2" fontId="2" fillId="35" borderId="0" xfId="0" applyNumberFormat="1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zoomScale="85" zoomScaleNormal="85" zoomScalePageLayoutView="0" workbookViewId="0" topLeftCell="A1">
      <selection activeCell="B8" sqref="B8"/>
    </sheetView>
  </sheetViews>
  <sheetFormatPr defaultColWidth="8.7109375" defaultRowHeight="12.75"/>
  <cols>
    <col min="1" max="1" width="9.28125" style="6" customWidth="1"/>
    <col min="2" max="2" width="9.421875" style="6" customWidth="1"/>
    <col min="3" max="3" width="9.00390625" style="6" customWidth="1"/>
    <col min="4" max="4" width="10.00390625" style="6" customWidth="1"/>
    <col min="5" max="5" width="8.421875" style="6" customWidth="1"/>
    <col min="6" max="7" width="8.7109375" style="6" customWidth="1"/>
    <col min="8" max="8" width="11.00390625" style="6" customWidth="1"/>
    <col min="9" max="9" width="13.140625" style="6" customWidth="1"/>
    <col min="10" max="10" width="7.7109375" style="6" customWidth="1"/>
    <col min="11" max="11" width="9.140625" style="6" customWidth="1"/>
    <col min="12" max="12" width="8.7109375" style="6" customWidth="1"/>
    <col min="13" max="13" width="9.7109375" style="6" customWidth="1"/>
    <col min="14" max="14" width="13.421875" style="6" customWidth="1"/>
    <col min="15" max="15" width="10.7109375" style="6" customWidth="1"/>
    <col min="16" max="16" width="8.7109375" style="6" customWidth="1"/>
    <col min="17" max="17" width="8.7109375" style="17" customWidth="1"/>
    <col min="18" max="16384" width="8.7109375" style="6" customWidth="1"/>
  </cols>
  <sheetData>
    <row r="1" spans="1:17" s="24" customFormat="1" ht="15">
      <c r="A1" s="18" t="s">
        <v>19</v>
      </c>
      <c r="B1" s="18" t="s">
        <v>20</v>
      </c>
      <c r="C1" s="18" t="s">
        <v>23</v>
      </c>
      <c r="D1" s="19" t="s">
        <v>24</v>
      </c>
      <c r="E1" s="20" t="s">
        <v>28</v>
      </c>
      <c r="F1" s="18" t="s">
        <v>29</v>
      </c>
      <c r="G1" s="20" t="s">
        <v>31</v>
      </c>
      <c r="H1" s="18" t="s">
        <v>33</v>
      </c>
      <c r="I1" s="21" t="s">
        <v>35</v>
      </c>
      <c r="J1" s="18" t="s">
        <v>37</v>
      </c>
      <c r="K1" s="22" t="s">
        <v>38</v>
      </c>
      <c r="L1" s="23" t="s">
        <v>39</v>
      </c>
      <c r="M1" s="23" t="s">
        <v>43</v>
      </c>
      <c r="N1" s="26" t="s">
        <v>45</v>
      </c>
      <c r="O1" s="22" t="s">
        <v>47</v>
      </c>
      <c r="P1" s="22" t="s">
        <v>48</v>
      </c>
      <c r="Q1" s="25"/>
    </row>
    <row r="2" spans="1:17" s="24" customFormat="1" ht="15">
      <c r="A2" s="18" t="s">
        <v>18</v>
      </c>
      <c r="B2" s="18" t="s">
        <v>21</v>
      </c>
      <c r="C2" s="18" t="s">
        <v>22</v>
      </c>
      <c r="D2" s="19" t="s">
        <v>25</v>
      </c>
      <c r="E2" s="20" t="s">
        <v>27</v>
      </c>
      <c r="F2" s="18" t="s">
        <v>18</v>
      </c>
      <c r="G2" s="20" t="s">
        <v>30</v>
      </c>
      <c r="H2" s="18" t="s">
        <v>32</v>
      </c>
      <c r="I2" s="21" t="s">
        <v>34</v>
      </c>
      <c r="J2" s="18" t="s">
        <v>36</v>
      </c>
      <c r="K2" s="22" t="s">
        <v>40</v>
      </c>
      <c r="L2" s="23" t="s">
        <v>40</v>
      </c>
      <c r="M2" s="23" t="s">
        <v>44</v>
      </c>
      <c r="N2" s="26" t="s">
        <v>46</v>
      </c>
      <c r="O2" s="22" t="s">
        <v>40</v>
      </c>
      <c r="P2" s="22"/>
      <c r="Q2" s="25"/>
    </row>
    <row r="3" spans="11:17" s="24" customFormat="1" ht="15">
      <c r="K3" s="25"/>
      <c r="M3" s="25"/>
      <c r="N3" s="25"/>
      <c r="O3" s="25"/>
      <c r="P3" s="25"/>
      <c r="Q3" s="25"/>
    </row>
    <row r="4" spans="1:17" s="24" customFormat="1" ht="15">
      <c r="A4" s="18">
        <v>5.5</v>
      </c>
      <c r="B4" s="18">
        <v>1.33</v>
      </c>
      <c r="C4" s="18">
        <v>3.17</v>
      </c>
      <c r="D4" s="19">
        <v>2</v>
      </c>
      <c r="E4" s="20">
        <f>(1.3*(B4+C4)+1.5*D4)*A4</f>
        <v>48.67500000000001</v>
      </c>
      <c r="F4" s="18">
        <v>3</v>
      </c>
      <c r="G4" s="20">
        <f>E4*F4^2/2</f>
        <v>219.03750000000005</v>
      </c>
      <c r="H4" s="18">
        <v>27</v>
      </c>
      <c r="I4" s="21">
        <f>0.8*H4/1.45</f>
        <v>14.896551724137932</v>
      </c>
      <c r="J4" s="18">
        <v>30</v>
      </c>
      <c r="K4" s="22">
        <f>(6*G4*1000/(J4*I4))^0.5</f>
        <v>54.2289705784648</v>
      </c>
      <c r="L4" s="27">
        <v>60</v>
      </c>
      <c r="M4" s="27">
        <v>8800</v>
      </c>
      <c r="N4" s="28">
        <f>J4*L4^3/12</f>
        <v>540000</v>
      </c>
      <c r="O4" s="22">
        <f>E4*10*(F4*100)^4/(8*M4*100*N4)</f>
        <v>1.0371093750000002</v>
      </c>
      <c r="P4" s="22">
        <f>F4*100/O4</f>
        <v>289.2655367231638</v>
      </c>
      <c r="Q4" s="25" t="s">
        <v>71</v>
      </c>
    </row>
    <row r="5" spans="1:17" s="24" customFormat="1" ht="15">
      <c r="A5" s="18"/>
      <c r="B5" s="18"/>
      <c r="C5" s="18"/>
      <c r="D5" s="19"/>
      <c r="E5" s="20"/>
      <c r="F5" s="18"/>
      <c r="G5" s="20"/>
      <c r="H5" s="18"/>
      <c r="I5" s="21"/>
      <c r="J5" s="18"/>
      <c r="K5" s="22"/>
      <c r="L5" s="27"/>
      <c r="M5" s="27"/>
      <c r="N5" s="28"/>
      <c r="O5" s="22"/>
      <c r="P5" s="22"/>
      <c r="Q5" s="25"/>
    </row>
    <row r="6" spans="1:17" s="24" customFormat="1" ht="15">
      <c r="A6" s="18"/>
      <c r="B6" s="18"/>
      <c r="C6" s="18"/>
      <c r="D6" s="19"/>
      <c r="E6" s="20"/>
      <c r="F6" s="18"/>
      <c r="G6" s="20"/>
      <c r="H6" s="18"/>
      <c r="I6" s="21"/>
      <c r="J6" s="18"/>
      <c r="K6" s="22"/>
      <c r="L6" s="27"/>
      <c r="M6" s="27"/>
      <c r="N6" s="28"/>
      <c r="O6" s="22"/>
      <c r="P6" s="22"/>
      <c r="Q6" s="42"/>
    </row>
    <row r="7" spans="1:17" s="24" customFormat="1" ht="15">
      <c r="A7" s="18"/>
      <c r="B7" s="18"/>
      <c r="C7" s="18"/>
      <c r="D7" s="19"/>
      <c r="E7" s="20"/>
      <c r="F7" s="18"/>
      <c r="G7" s="20"/>
      <c r="H7" s="18"/>
      <c r="I7" s="21"/>
      <c r="J7" s="18"/>
      <c r="K7" s="22"/>
      <c r="L7" s="27"/>
      <c r="M7" s="27"/>
      <c r="N7" s="28"/>
      <c r="O7" s="22"/>
      <c r="P7" s="22"/>
      <c r="Q7" s="42"/>
    </row>
    <row r="8" spans="1:17" s="24" customFormat="1" ht="15">
      <c r="A8" s="18"/>
      <c r="B8" s="18"/>
      <c r="C8" s="18"/>
      <c r="D8" s="19"/>
      <c r="E8" s="20" t="s">
        <v>41</v>
      </c>
      <c r="F8" s="18"/>
      <c r="G8" s="20" t="s">
        <v>41</v>
      </c>
      <c r="H8" s="18"/>
      <c r="I8" s="21" t="s">
        <v>41</v>
      </c>
      <c r="J8" s="18"/>
      <c r="K8" s="22"/>
      <c r="L8" s="27"/>
      <c r="M8" s="27"/>
      <c r="N8" s="22"/>
      <c r="O8" s="22" t="s">
        <v>41</v>
      </c>
      <c r="P8" s="22"/>
      <c r="Q8" s="25"/>
    </row>
    <row r="9" spans="1:17" s="24" customFormat="1" ht="15">
      <c r="A9" s="18"/>
      <c r="B9" s="18"/>
      <c r="C9" s="18"/>
      <c r="D9" s="19"/>
      <c r="E9" s="20" t="s">
        <v>41</v>
      </c>
      <c r="F9" s="18"/>
      <c r="G9" s="20" t="s">
        <v>41</v>
      </c>
      <c r="H9" s="18"/>
      <c r="I9" s="21" t="s">
        <v>42</v>
      </c>
      <c r="J9" s="18"/>
      <c r="K9" s="22"/>
      <c r="L9" s="27"/>
      <c r="M9" s="27"/>
      <c r="N9" s="22"/>
      <c r="O9" s="22" t="s">
        <v>41</v>
      </c>
      <c r="P9" s="22"/>
      <c r="Q9" s="25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C20" sqref="C20"/>
    </sheetView>
  </sheetViews>
  <sheetFormatPr defaultColWidth="8.7109375" defaultRowHeight="12.75"/>
  <cols>
    <col min="1" max="1" width="9.7109375" style="2" customWidth="1"/>
    <col min="2" max="2" width="8.7109375" style="2" customWidth="1"/>
    <col min="3" max="3" width="10.28125" style="2" customWidth="1"/>
    <col min="4" max="7" width="8.7109375" style="2" customWidth="1"/>
    <col min="8" max="8" width="10.28125" style="2" customWidth="1"/>
    <col min="9" max="9" width="11.28125" style="2" customWidth="1"/>
    <col min="10" max="10" width="10.00390625" style="2" customWidth="1"/>
    <col min="11" max="11" width="9.7109375" style="2" customWidth="1"/>
    <col min="12" max="16384" width="8.7109375" style="2" customWidth="1"/>
  </cols>
  <sheetData>
    <row r="1" spans="1:17" ht="15">
      <c r="A1" s="18" t="s">
        <v>8</v>
      </c>
      <c r="B1" s="18" t="s">
        <v>20</v>
      </c>
      <c r="C1" s="18" t="s">
        <v>23</v>
      </c>
      <c r="D1" s="19" t="s">
        <v>24</v>
      </c>
      <c r="E1" s="20" t="s">
        <v>28</v>
      </c>
      <c r="F1" s="18" t="s">
        <v>29</v>
      </c>
      <c r="G1" s="20" t="s">
        <v>31</v>
      </c>
      <c r="H1" s="18" t="s">
        <v>9</v>
      </c>
      <c r="I1" s="21" t="s">
        <v>10</v>
      </c>
      <c r="J1" s="21" t="s">
        <v>11</v>
      </c>
      <c r="K1" s="39" t="s">
        <v>12</v>
      </c>
      <c r="L1" s="39" t="s">
        <v>14</v>
      </c>
      <c r="M1" s="20" t="s">
        <v>68</v>
      </c>
      <c r="N1" s="39" t="s">
        <v>43</v>
      </c>
      <c r="O1" s="20" t="s">
        <v>70</v>
      </c>
      <c r="P1" s="20" t="s">
        <v>48</v>
      </c>
      <c r="Q1" s="37"/>
    </row>
    <row r="2" spans="1:17" ht="15">
      <c r="A2" s="18" t="s">
        <v>18</v>
      </c>
      <c r="B2" s="18" t="s">
        <v>49</v>
      </c>
      <c r="C2" s="18" t="s">
        <v>50</v>
      </c>
      <c r="D2" s="19" t="s">
        <v>50</v>
      </c>
      <c r="E2" s="20" t="s">
        <v>26</v>
      </c>
      <c r="F2" s="18" t="s">
        <v>18</v>
      </c>
      <c r="G2" s="20" t="s">
        <v>6</v>
      </c>
      <c r="H2" s="18" t="s">
        <v>7</v>
      </c>
      <c r="I2" s="21" t="s">
        <v>34</v>
      </c>
      <c r="J2" s="21" t="s">
        <v>13</v>
      </c>
      <c r="K2" s="39" t="s">
        <v>5</v>
      </c>
      <c r="L2" s="39" t="s">
        <v>15</v>
      </c>
      <c r="M2" s="20" t="s">
        <v>69</v>
      </c>
      <c r="N2" s="39" t="s">
        <v>3</v>
      </c>
      <c r="O2" s="20" t="s">
        <v>40</v>
      </c>
      <c r="P2" s="20"/>
      <c r="Q2" s="37"/>
    </row>
    <row r="3" spans="1:17" ht="15">
      <c r="A3" s="37"/>
      <c r="B3" s="37"/>
      <c r="C3" s="37"/>
      <c r="D3" s="38"/>
      <c r="E3" s="37"/>
      <c r="F3" s="37"/>
      <c r="G3" s="37"/>
      <c r="H3" s="37"/>
      <c r="I3" s="38"/>
      <c r="J3" s="38"/>
      <c r="K3" s="37"/>
      <c r="L3" s="37"/>
      <c r="M3" s="37"/>
      <c r="N3" s="37"/>
      <c r="O3" s="37"/>
      <c r="P3" s="37"/>
      <c r="Q3" s="37"/>
    </row>
    <row r="4" spans="1:17" ht="15">
      <c r="A4" s="18">
        <v>6.5</v>
      </c>
      <c r="B4" s="18">
        <v>2.32</v>
      </c>
      <c r="C4" s="18">
        <v>4.06</v>
      </c>
      <c r="D4" s="19">
        <v>2</v>
      </c>
      <c r="E4" s="20">
        <f>(B4+C4+D4)*A4</f>
        <v>54.46999999999999</v>
      </c>
      <c r="F4" s="18">
        <v>3</v>
      </c>
      <c r="G4" s="20">
        <f>E4*F4^2/2</f>
        <v>245.11499999999995</v>
      </c>
      <c r="H4" s="18">
        <v>235</v>
      </c>
      <c r="I4" s="21">
        <f>H4/1.15</f>
        <v>204.34782608695653</v>
      </c>
      <c r="J4" s="21">
        <f>G4/I4*1000</f>
        <v>1199.4989361702123</v>
      </c>
      <c r="K4" s="39">
        <v>23130</v>
      </c>
      <c r="L4" s="39">
        <v>0.65</v>
      </c>
      <c r="M4" s="20">
        <f>(B4+C4+D4)*A4+L4</f>
        <v>55.11999999999999</v>
      </c>
      <c r="N4" s="39">
        <v>210000</v>
      </c>
      <c r="O4" s="20">
        <f>M4*10*(F4*100)^4/(8*N4*100*K4)</f>
        <v>1.148971650917176</v>
      </c>
      <c r="P4" s="20">
        <f>F4*100/O4</f>
        <v>261.1030478955008</v>
      </c>
      <c r="Q4" s="40" t="s">
        <v>72</v>
      </c>
    </row>
    <row r="5" spans="1:17" ht="15">
      <c r="A5" s="18"/>
      <c r="B5" s="18"/>
      <c r="C5" s="18"/>
      <c r="D5" s="19"/>
      <c r="E5" s="20"/>
      <c r="F5" s="18"/>
      <c r="G5" s="20"/>
      <c r="H5" s="18"/>
      <c r="I5" s="21"/>
      <c r="J5" s="21"/>
      <c r="K5" s="39"/>
      <c r="L5" s="39"/>
      <c r="M5" s="20"/>
      <c r="N5" s="39"/>
      <c r="O5" s="20"/>
      <c r="P5" s="20"/>
      <c r="Q5" s="41"/>
    </row>
    <row r="6" spans="1:17" ht="15">
      <c r="A6" s="18"/>
      <c r="B6" s="18"/>
      <c r="C6" s="18"/>
      <c r="D6" s="19"/>
      <c r="E6" s="20"/>
      <c r="F6" s="18"/>
      <c r="G6" s="20"/>
      <c r="H6" s="18"/>
      <c r="I6" s="21"/>
      <c r="J6" s="21"/>
      <c r="K6" s="39"/>
      <c r="L6" s="39"/>
      <c r="M6" s="20"/>
      <c r="N6" s="39"/>
      <c r="O6" s="20"/>
      <c r="P6" s="20"/>
      <c r="Q6" s="41"/>
    </row>
    <row r="7" spans="1:17" ht="15">
      <c r="A7" s="18"/>
      <c r="B7" s="18"/>
      <c r="C7" s="18"/>
      <c r="D7" s="19"/>
      <c r="E7" s="20"/>
      <c r="F7" s="18"/>
      <c r="G7" s="20"/>
      <c r="H7" s="18"/>
      <c r="I7" s="21"/>
      <c r="J7" s="21"/>
      <c r="K7" s="39"/>
      <c r="L7" s="39"/>
      <c r="M7" s="20"/>
      <c r="N7" s="39"/>
      <c r="O7" s="20"/>
      <c r="P7" s="20"/>
      <c r="Q7" s="41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selection activeCell="F6" sqref="F6"/>
    </sheetView>
  </sheetViews>
  <sheetFormatPr defaultColWidth="8.7109375" defaultRowHeight="12.75"/>
  <cols>
    <col min="1" max="1" width="7.28125" style="15" customWidth="1"/>
    <col min="2" max="2" width="8.140625" style="15" customWidth="1"/>
    <col min="3" max="3" width="7.140625" style="15" customWidth="1"/>
    <col min="4" max="5" width="7.7109375" style="15" customWidth="1"/>
    <col min="6" max="6" width="6.140625" style="15" customWidth="1"/>
    <col min="7" max="7" width="9.00390625" style="15" customWidth="1"/>
    <col min="8" max="8" width="7.7109375" style="15" customWidth="1"/>
    <col min="9" max="9" width="10.421875" style="15" customWidth="1"/>
    <col min="10" max="10" width="8.00390625" style="15" customWidth="1"/>
    <col min="11" max="11" width="9.7109375" style="15" customWidth="1"/>
    <col min="12" max="12" width="7.140625" style="15" customWidth="1"/>
    <col min="13" max="13" width="7.28125" style="15" customWidth="1"/>
    <col min="14" max="14" width="7.7109375" style="15" customWidth="1"/>
    <col min="15" max="15" width="8.28125" style="15" customWidth="1"/>
    <col min="16" max="16" width="5.7109375" style="15" customWidth="1"/>
    <col min="17" max="18" width="7.140625" style="15" customWidth="1"/>
    <col min="19" max="19" width="7.00390625" style="15" customWidth="1"/>
    <col min="20" max="20" width="8.00390625" style="15" customWidth="1"/>
    <col min="21" max="21" width="8.7109375" style="15" customWidth="1"/>
    <col min="22" max="22" width="8.00390625" style="15" customWidth="1"/>
    <col min="23" max="23" width="7.7109375" style="15" customWidth="1"/>
    <col min="24" max="24" width="9.140625" style="15" customWidth="1"/>
    <col min="25" max="16384" width="8.7109375" style="15" customWidth="1"/>
  </cols>
  <sheetData>
    <row r="1" spans="1:25" ht="12.75">
      <c r="A1" s="1" t="s">
        <v>51</v>
      </c>
      <c r="B1" s="1" t="s">
        <v>52</v>
      </c>
      <c r="C1" s="1" t="s">
        <v>53</v>
      </c>
      <c r="D1" s="3" t="s">
        <v>54</v>
      </c>
      <c r="E1" s="5" t="s">
        <v>28</v>
      </c>
      <c r="F1" s="1" t="s">
        <v>29</v>
      </c>
      <c r="G1" s="5" t="s">
        <v>55</v>
      </c>
      <c r="H1" s="1" t="s">
        <v>56</v>
      </c>
      <c r="I1" s="7" t="s">
        <v>57</v>
      </c>
      <c r="J1" s="1" t="s">
        <v>58</v>
      </c>
      <c r="K1" s="7" t="s">
        <v>59</v>
      </c>
      <c r="L1" s="7" t="s">
        <v>16</v>
      </c>
      <c r="M1" s="12" t="s">
        <v>17</v>
      </c>
      <c r="N1" s="3" t="s">
        <v>37</v>
      </c>
      <c r="O1" s="14" t="s">
        <v>60</v>
      </c>
      <c r="P1" s="3" t="s">
        <v>61</v>
      </c>
      <c r="Q1" s="9" t="s">
        <v>62</v>
      </c>
      <c r="R1" s="33" t="s">
        <v>67</v>
      </c>
      <c r="S1" s="30" t="s">
        <v>63</v>
      </c>
      <c r="T1" s="29" t="s">
        <v>64</v>
      </c>
      <c r="U1" s="7" t="s">
        <v>0</v>
      </c>
      <c r="V1" s="36" t="s">
        <v>2</v>
      </c>
      <c r="W1" s="36" t="s">
        <v>4</v>
      </c>
      <c r="X1" s="7" t="s">
        <v>47</v>
      </c>
      <c r="Y1" s="7" t="s">
        <v>48</v>
      </c>
    </row>
    <row r="2" spans="1:25" ht="12.75">
      <c r="A2" s="1" t="s">
        <v>18</v>
      </c>
      <c r="B2" s="1" t="s">
        <v>49</v>
      </c>
      <c r="C2" s="1" t="s">
        <v>50</v>
      </c>
      <c r="D2" s="3" t="s">
        <v>50</v>
      </c>
      <c r="E2" s="5" t="s">
        <v>26</v>
      </c>
      <c r="F2" s="1" t="s">
        <v>18</v>
      </c>
      <c r="G2" s="5" t="s">
        <v>30</v>
      </c>
      <c r="H2" s="1" t="s">
        <v>44</v>
      </c>
      <c r="I2" s="7" t="s">
        <v>44</v>
      </c>
      <c r="J2" s="1" t="s">
        <v>34</v>
      </c>
      <c r="K2" s="7" t="s">
        <v>34</v>
      </c>
      <c r="L2" s="7"/>
      <c r="M2" s="8"/>
      <c r="N2" s="3" t="s">
        <v>36</v>
      </c>
      <c r="O2" s="8" t="s">
        <v>40</v>
      </c>
      <c r="P2" s="3" t="s">
        <v>40</v>
      </c>
      <c r="Q2" s="8" t="s">
        <v>40</v>
      </c>
      <c r="R2" s="34" t="s">
        <v>40</v>
      </c>
      <c r="S2" s="29" t="s">
        <v>65</v>
      </c>
      <c r="T2" s="29" t="s">
        <v>66</v>
      </c>
      <c r="U2" s="7" t="s">
        <v>1</v>
      </c>
      <c r="V2" s="36" t="s">
        <v>3</v>
      </c>
      <c r="W2" s="36" t="s">
        <v>5</v>
      </c>
      <c r="X2" s="7" t="s">
        <v>40</v>
      </c>
      <c r="Y2" s="7"/>
    </row>
    <row r="3" spans="1:26" ht="12.75">
      <c r="A3" s="2"/>
      <c r="B3" s="2"/>
      <c r="C3" s="2"/>
      <c r="D3" s="4"/>
      <c r="E3" s="2"/>
      <c r="F3" s="2"/>
      <c r="G3" s="2"/>
      <c r="H3" s="2"/>
      <c r="I3" s="4"/>
      <c r="J3" s="2"/>
      <c r="K3" s="4"/>
      <c r="Z3" s="15" t="s">
        <v>41</v>
      </c>
    </row>
    <row r="4" spans="1:26" ht="12.75">
      <c r="A4" s="1">
        <v>5.5</v>
      </c>
      <c r="B4" s="1">
        <v>3.89</v>
      </c>
      <c r="C4" s="1">
        <v>4.83</v>
      </c>
      <c r="D4" s="3">
        <v>2</v>
      </c>
      <c r="E4" s="5">
        <f>(1.3*(B4+C4)+1.5*D4)*A4</f>
        <v>78.84800000000001</v>
      </c>
      <c r="F4" s="1">
        <v>3</v>
      </c>
      <c r="G4" s="5">
        <f>E4*F4^2/2</f>
        <v>354.81600000000003</v>
      </c>
      <c r="H4" s="1">
        <v>450</v>
      </c>
      <c r="I4" s="7">
        <f>H4/1.15</f>
        <v>391.304347826087</v>
      </c>
      <c r="J4" s="1">
        <v>50</v>
      </c>
      <c r="K4" s="7">
        <f>J4/1.75</f>
        <v>28.571428571428573</v>
      </c>
      <c r="L4" s="7">
        <f>K4/(K4+I4/15)</f>
        <v>0.5227272727272727</v>
      </c>
      <c r="M4" s="13">
        <f>(2/(L4*(1-L4/3)))^0.5</f>
        <v>2.152539524855008</v>
      </c>
      <c r="N4" s="1">
        <v>40</v>
      </c>
      <c r="O4" s="16">
        <f>M4*(G4*1000/(K4*N4))^0.5</f>
        <v>37.92772199502563</v>
      </c>
      <c r="P4" s="1">
        <v>5</v>
      </c>
      <c r="Q4" s="10">
        <f>O4+P4</f>
        <v>42.92772199502563</v>
      </c>
      <c r="R4" s="35">
        <v>45</v>
      </c>
      <c r="S4" s="32">
        <f>N4*R4*0.0001</f>
        <v>0.18000000000000002</v>
      </c>
      <c r="T4" s="31">
        <f>S4*2500/100</f>
        <v>4.500000000000001</v>
      </c>
      <c r="U4" s="7">
        <f>(B4+C4+D4)*A4+T4</f>
        <v>63.46</v>
      </c>
      <c r="V4" s="36">
        <v>21000</v>
      </c>
      <c r="W4" s="36">
        <f>(N4*R4^3)/12</f>
        <v>303750</v>
      </c>
      <c r="X4" s="7">
        <f>U4*10*(F4*100)^4/(8*V4*100*W4)</f>
        <v>1.0073015873015874</v>
      </c>
      <c r="Y4" s="7">
        <f>F4*100/X4</f>
        <v>297.8254018279231</v>
      </c>
      <c r="Z4" s="15" t="s">
        <v>72</v>
      </c>
    </row>
    <row r="5" spans="1:25" ht="12.75">
      <c r="A5" s="1"/>
      <c r="B5" s="1"/>
      <c r="C5" s="1"/>
      <c r="D5" s="3"/>
      <c r="E5" s="5"/>
      <c r="F5" s="1"/>
      <c r="G5" s="5"/>
      <c r="H5" s="1"/>
      <c r="I5" s="7"/>
      <c r="J5" s="1"/>
      <c r="K5" s="7"/>
      <c r="L5" s="7"/>
      <c r="M5" s="13"/>
      <c r="N5" s="1"/>
      <c r="O5" s="16"/>
      <c r="P5" s="1"/>
      <c r="Q5" s="10"/>
      <c r="R5" s="35"/>
      <c r="S5" s="32"/>
      <c r="T5" s="31"/>
      <c r="U5" s="7"/>
      <c r="V5" s="36"/>
      <c r="W5" s="36"/>
      <c r="X5" s="7"/>
      <c r="Y5" s="7"/>
    </row>
    <row r="6" spans="1:25" ht="12.75">
      <c r="A6" s="1"/>
      <c r="B6" s="1"/>
      <c r="C6" s="1"/>
      <c r="D6" s="3"/>
      <c r="E6" s="5"/>
      <c r="F6" s="1"/>
      <c r="G6" s="5"/>
      <c r="H6" s="1"/>
      <c r="I6" s="7"/>
      <c r="J6" s="1"/>
      <c r="K6" s="7"/>
      <c r="L6" s="7"/>
      <c r="M6" s="13"/>
      <c r="N6" s="1"/>
      <c r="O6" s="16"/>
      <c r="P6" s="1"/>
      <c r="Q6" s="10"/>
      <c r="R6" s="35"/>
      <c r="S6" s="32"/>
      <c r="T6" s="31"/>
      <c r="U6" s="7"/>
      <c r="V6" s="36"/>
      <c r="W6" s="36"/>
      <c r="X6" s="7"/>
      <c r="Y6" s="7"/>
    </row>
    <row r="7" spans="1:25" ht="12.75">
      <c r="A7" s="1"/>
      <c r="B7" s="1"/>
      <c r="C7" s="1"/>
      <c r="D7" s="3"/>
      <c r="E7" s="5"/>
      <c r="F7" s="1"/>
      <c r="G7" s="5"/>
      <c r="H7" s="1"/>
      <c r="I7" s="7"/>
      <c r="J7" s="1"/>
      <c r="K7" s="7"/>
      <c r="L7" s="7"/>
      <c r="M7" s="13"/>
      <c r="N7" s="1"/>
      <c r="O7" s="16"/>
      <c r="P7" s="1"/>
      <c r="Q7" s="11"/>
      <c r="R7" s="35"/>
      <c r="S7" s="32"/>
      <c r="T7" s="31"/>
      <c r="U7" s="7"/>
      <c r="V7" s="36"/>
      <c r="W7" s="36"/>
      <c r="X7" s="7"/>
      <c r="Y7" s="7"/>
    </row>
    <row r="8" spans="1:25" ht="12.75">
      <c r="A8" s="1"/>
      <c r="B8" s="1"/>
      <c r="C8" s="1"/>
      <c r="D8" s="3"/>
      <c r="E8" s="5"/>
      <c r="F8" s="1"/>
      <c r="G8" s="5"/>
      <c r="H8" s="1"/>
      <c r="I8" s="7"/>
      <c r="J8" s="1"/>
      <c r="K8" s="7"/>
      <c r="L8" s="7"/>
      <c r="M8" s="13"/>
      <c r="N8" s="1"/>
      <c r="O8" s="16"/>
      <c r="P8" s="1"/>
      <c r="Q8" s="11"/>
      <c r="R8" s="35"/>
      <c r="S8" s="32"/>
      <c r="T8" s="31"/>
      <c r="U8" s="7"/>
      <c r="V8" s="36"/>
      <c r="W8" s="36"/>
      <c r="X8" s="7"/>
      <c r="Y8" s="7"/>
    </row>
    <row r="9" spans="1:25" ht="12.75">
      <c r="A9" s="1"/>
      <c r="B9" s="1"/>
      <c r="C9" s="1"/>
      <c r="D9" s="3"/>
      <c r="E9" s="5"/>
      <c r="F9" s="1"/>
      <c r="G9" s="5"/>
      <c r="H9" s="1"/>
      <c r="I9" s="7"/>
      <c r="J9" s="1"/>
      <c r="K9" s="7"/>
      <c r="L9" s="7"/>
      <c r="M9" s="13"/>
      <c r="N9" s="1"/>
      <c r="O9" s="16"/>
      <c r="P9" s="1"/>
      <c r="Q9" s="11"/>
      <c r="R9" s="35"/>
      <c r="S9" s="32"/>
      <c r="T9" s="31"/>
      <c r="U9" s="7"/>
      <c r="V9" s="36"/>
      <c r="W9" s="36"/>
      <c r="X9" s="7"/>
      <c r="Y9" s="7"/>
    </row>
    <row r="10" spans="1:25" ht="12.75">
      <c r="A10" s="1"/>
      <c r="B10" s="1"/>
      <c r="C10" s="1"/>
      <c r="D10" s="3"/>
      <c r="E10" s="5"/>
      <c r="F10" s="1"/>
      <c r="G10" s="5"/>
      <c r="H10" s="1"/>
      <c r="I10" s="7"/>
      <c r="J10" s="1"/>
      <c r="K10" s="7"/>
      <c r="L10" s="7"/>
      <c r="M10" s="13"/>
      <c r="N10" s="1"/>
      <c r="O10" s="16"/>
      <c r="P10" s="1"/>
      <c r="Q10" s="11"/>
      <c r="R10" s="35"/>
      <c r="S10" s="32"/>
      <c r="T10" s="31"/>
      <c r="U10" s="7"/>
      <c r="V10" s="36"/>
      <c r="W10" s="36"/>
      <c r="X10" s="7"/>
      <c r="Y10" s="7"/>
    </row>
    <row r="11" spans="1:25" ht="12.75">
      <c r="A11" s="1"/>
      <c r="B11" s="1"/>
      <c r="C11" s="1"/>
      <c r="D11" s="3"/>
      <c r="E11" s="5"/>
      <c r="F11" s="1"/>
      <c r="G11" s="5"/>
      <c r="H11" s="1"/>
      <c r="I11" s="7"/>
      <c r="J11" s="1"/>
      <c r="K11" s="7"/>
      <c r="L11" s="7"/>
      <c r="M11" s="13"/>
      <c r="N11" s="1"/>
      <c r="O11" s="16"/>
      <c r="P11" s="1"/>
      <c r="Q11" s="11"/>
      <c r="R11" s="35"/>
      <c r="S11" s="32"/>
      <c r="T11" s="31"/>
      <c r="U11" s="7"/>
      <c r="V11" s="36"/>
      <c r="W11" s="36"/>
      <c r="X11" s="7"/>
      <c r="Y11" s="7"/>
    </row>
    <row r="12" spans="1:25" ht="12.75">
      <c r="A12" s="1"/>
      <c r="B12" s="1"/>
      <c r="C12" s="1"/>
      <c r="D12" s="3"/>
      <c r="E12" s="5"/>
      <c r="F12" s="1"/>
      <c r="G12" s="5"/>
      <c r="H12" s="1"/>
      <c r="I12" s="7"/>
      <c r="J12" s="1"/>
      <c r="K12" s="7"/>
      <c r="L12" s="7"/>
      <c r="M12" s="13"/>
      <c r="N12" s="1"/>
      <c r="O12" s="16"/>
      <c r="P12" s="1"/>
      <c r="Q12" s="11"/>
      <c r="R12" s="35"/>
      <c r="S12" s="32"/>
      <c r="T12" s="31"/>
      <c r="U12" s="7"/>
      <c r="V12" s="36"/>
      <c r="W12" s="36"/>
      <c r="X12" s="7"/>
      <c r="Y12" s="7"/>
    </row>
    <row r="13" spans="1:25" ht="12.75">
      <c r="A13" s="1"/>
      <c r="B13" s="1"/>
      <c r="C13" s="1"/>
      <c r="D13" s="3"/>
      <c r="E13" s="5"/>
      <c r="F13" s="1"/>
      <c r="G13" s="5"/>
      <c r="H13" s="1"/>
      <c r="I13" s="7"/>
      <c r="J13" s="1"/>
      <c r="K13" s="7"/>
      <c r="L13" s="7"/>
      <c r="M13" s="13"/>
      <c r="N13" s="1"/>
      <c r="O13" s="16"/>
      <c r="P13" s="1"/>
      <c r="Q13" s="11"/>
      <c r="R13" s="35"/>
      <c r="S13" s="32"/>
      <c r="T13" s="31"/>
      <c r="U13" s="7"/>
      <c r="V13" s="36"/>
      <c r="W13" s="36"/>
      <c r="X13" s="7"/>
      <c r="Y13" s="7"/>
    </row>
    <row r="14" spans="1:25" ht="12.75">
      <c r="A14" s="1"/>
      <c r="B14" s="1"/>
      <c r="C14" s="1"/>
      <c r="D14" s="3"/>
      <c r="E14" s="5"/>
      <c r="F14" s="1"/>
      <c r="G14" s="5"/>
      <c r="H14" s="1"/>
      <c r="I14" s="7"/>
      <c r="J14" s="1"/>
      <c r="K14" s="7"/>
      <c r="L14" s="7"/>
      <c r="M14" s="13"/>
      <c r="N14" s="1"/>
      <c r="O14" s="16"/>
      <c r="P14" s="1"/>
      <c r="Q14" s="11"/>
      <c r="R14" s="35"/>
      <c r="S14" s="32"/>
      <c r="T14" s="31"/>
      <c r="U14" s="7"/>
      <c r="V14" s="36"/>
      <c r="W14" s="36"/>
      <c r="X14" s="7"/>
      <c r="Y14" s="7"/>
    </row>
    <row r="15" spans="1:25" ht="12.75">
      <c r="A15" s="1"/>
      <c r="B15" s="1"/>
      <c r="C15" s="1"/>
      <c r="D15" s="3"/>
      <c r="E15" s="5"/>
      <c r="F15" s="1"/>
      <c r="G15" s="5"/>
      <c r="H15" s="1"/>
      <c r="I15" s="7"/>
      <c r="J15" s="1"/>
      <c r="K15" s="7"/>
      <c r="L15" s="7"/>
      <c r="M15" s="13"/>
      <c r="N15" s="1"/>
      <c r="O15" s="16"/>
      <c r="P15" s="1"/>
      <c r="Q15" s="11"/>
      <c r="R15" s="35"/>
      <c r="S15" s="32"/>
      <c r="T15" s="31"/>
      <c r="U15" s="7"/>
      <c r="V15" s="36"/>
      <c r="W15" s="36"/>
      <c r="X15" s="7"/>
      <c r="Y15" s="7"/>
    </row>
    <row r="16" spans="1:25" ht="12.75">
      <c r="A16" s="1"/>
      <c r="B16" s="1"/>
      <c r="C16" s="1"/>
      <c r="D16" s="3"/>
      <c r="E16" s="5"/>
      <c r="F16" s="1"/>
      <c r="G16" s="5"/>
      <c r="H16" s="1"/>
      <c r="I16" s="7"/>
      <c r="J16" s="1"/>
      <c r="K16" s="7"/>
      <c r="L16" s="7"/>
      <c r="M16" s="13"/>
      <c r="N16" s="1"/>
      <c r="O16" s="16"/>
      <c r="P16" s="1"/>
      <c r="Q16" s="11"/>
      <c r="R16" s="35"/>
      <c r="S16" s="32"/>
      <c r="T16" s="31"/>
      <c r="U16" s="7"/>
      <c r="V16" s="36"/>
      <c r="W16" s="36"/>
      <c r="X16" s="7"/>
      <c r="Y16" s="7"/>
    </row>
    <row r="17" spans="1:25" ht="12.75">
      <c r="A17" s="1"/>
      <c r="B17" s="1"/>
      <c r="C17" s="1"/>
      <c r="D17" s="3"/>
      <c r="E17" s="5"/>
      <c r="F17" s="1"/>
      <c r="G17" s="5"/>
      <c r="H17" s="1"/>
      <c r="I17" s="7"/>
      <c r="J17" s="1"/>
      <c r="K17" s="7"/>
      <c r="L17" s="7"/>
      <c r="M17" s="13"/>
      <c r="N17" s="1"/>
      <c r="O17" s="16"/>
      <c r="P17" s="1"/>
      <c r="Q17" s="11"/>
      <c r="R17" s="35"/>
      <c r="S17" s="32"/>
      <c r="T17" s="31"/>
      <c r="U17" s="7"/>
      <c r="V17" s="36"/>
      <c r="W17" s="36"/>
      <c r="X17" s="7"/>
      <c r="Y17" s="7"/>
    </row>
    <row r="18" spans="1:25" ht="12.75">
      <c r="A18" s="1"/>
      <c r="B18" s="1"/>
      <c r="C18" s="1"/>
      <c r="D18" s="3"/>
      <c r="E18" s="5"/>
      <c r="F18" s="1"/>
      <c r="G18" s="5"/>
      <c r="H18" s="1"/>
      <c r="I18" s="7"/>
      <c r="J18" s="1"/>
      <c r="K18" s="7"/>
      <c r="L18" s="7"/>
      <c r="M18" s="13"/>
      <c r="N18" s="1"/>
      <c r="O18" s="16"/>
      <c r="P18" s="1"/>
      <c r="Q18" s="11"/>
      <c r="R18" s="35"/>
      <c r="S18" s="32"/>
      <c r="T18" s="31"/>
      <c r="U18" s="7"/>
      <c r="V18" s="36"/>
      <c r="W18" s="36"/>
      <c r="X18" s="7"/>
      <c r="Y18" s="7"/>
    </row>
    <row r="19" spans="1:25" ht="12.75">
      <c r="A19" s="1"/>
      <c r="B19" s="1"/>
      <c r="C19" s="1"/>
      <c r="D19" s="3"/>
      <c r="E19" s="5"/>
      <c r="F19" s="1"/>
      <c r="G19" s="5"/>
      <c r="H19" s="1"/>
      <c r="I19" s="7"/>
      <c r="J19" s="1"/>
      <c r="K19" s="7"/>
      <c r="L19" s="7"/>
      <c r="M19" s="13"/>
      <c r="N19" s="1"/>
      <c r="O19" s="16"/>
      <c r="P19" s="1"/>
      <c r="Q19" s="11"/>
      <c r="R19" s="35"/>
      <c r="S19" s="32"/>
      <c r="T19" s="31"/>
      <c r="U19" s="7"/>
      <c r="V19" s="36"/>
      <c r="W19" s="36"/>
      <c r="X19" s="7"/>
      <c r="Y19" s="7"/>
    </row>
    <row r="20" spans="1:25" ht="12.75">
      <c r="A20" s="1"/>
      <c r="B20" s="1"/>
      <c r="C20" s="1"/>
      <c r="D20" s="3"/>
      <c r="E20" s="5"/>
      <c r="F20" s="1"/>
      <c r="G20" s="5"/>
      <c r="H20" s="1"/>
      <c r="I20" s="7"/>
      <c r="J20" s="1"/>
      <c r="K20" s="7"/>
      <c r="L20" s="7"/>
      <c r="M20" s="13"/>
      <c r="N20" s="1"/>
      <c r="O20" s="16"/>
      <c r="P20" s="1"/>
      <c r="Q20" s="11"/>
      <c r="R20" s="35"/>
      <c r="S20" s="32"/>
      <c r="T20" s="31"/>
      <c r="U20" s="7"/>
      <c r="V20" s="36"/>
      <c r="W20" s="36"/>
      <c r="X20" s="7"/>
      <c r="Y20" s="7"/>
    </row>
    <row r="21" spans="1:25" ht="12.75">
      <c r="A21" s="1"/>
      <c r="B21" s="1"/>
      <c r="C21" s="1"/>
      <c r="D21" s="3"/>
      <c r="E21" s="5"/>
      <c r="F21" s="1"/>
      <c r="G21" s="5"/>
      <c r="H21" s="1"/>
      <c r="I21" s="7"/>
      <c r="J21" s="1"/>
      <c r="K21" s="7"/>
      <c r="L21" s="7"/>
      <c r="M21" s="13"/>
      <c r="N21" s="1"/>
      <c r="O21" s="16"/>
      <c r="P21" s="1"/>
      <c r="Q21" s="11"/>
      <c r="R21" s="35"/>
      <c r="S21" s="32"/>
      <c r="T21" s="31"/>
      <c r="U21" s="7"/>
      <c r="V21" s="36"/>
      <c r="W21" s="36"/>
      <c r="X21" s="7"/>
      <c r="Y21" s="7"/>
    </row>
    <row r="22" spans="1:25" ht="12.75">
      <c r="A22" s="1"/>
      <c r="B22" s="1"/>
      <c r="C22" s="1"/>
      <c r="D22" s="3"/>
      <c r="E22" s="5"/>
      <c r="F22" s="1"/>
      <c r="G22" s="5"/>
      <c r="H22" s="1"/>
      <c r="I22" s="7"/>
      <c r="J22" s="1"/>
      <c r="K22" s="7"/>
      <c r="L22" s="7"/>
      <c r="M22" s="13"/>
      <c r="N22" s="1"/>
      <c r="O22" s="16"/>
      <c r="P22" s="1"/>
      <c r="Q22" s="11"/>
      <c r="R22" s="35"/>
      <c r="S22" s="32"/>
      <c r="T22" s="31"/>
      <c r="U22" s="7"/>
      <c r="V22" s="36"/>
      <c r="W22" s="36"/>
      <c r="X22" s="7"/>
      <c r="Y22" s="7"/>
    </row>
    <row r="23" spans="1:25" ht="12.75">
      <c r="A23" s="1"/>
      <c r="B23" s="1"/>
      <c r="C23" s="1"/>
      <c r="D23" s="3"/>
      <c r="E23" s="5"/>
      <c r="F23" s="1"/>
      <c r="G23" s="5"/>
      <c r="H23" s="1"/>
      <c r="I23" s="7"/>
      <c r="J23" s="1"/>
      <c r="K23" s="7"/>
      <c r="L23" s="7"/>
      <c r="M23" s="13"/>
      <c r="N23" s="1"/>
      <c r="O23" s="16"/>
      <c r="P23" s="1"/>
      <c r="Q23" s="11"/>
      <c r="R23" s="35"/>
      <c r="S23" s="32"/>
      <c r="T23" s="31"/>
      <c r="U23" s="7"/>
      <c r="V23" s="36"/>
      <c r="W23" s="36"/>
      <c r="X23" s="7"/>
      <c r="Y23" s="7"/>
    </row>
    <row r="24" spans="1:25" ht="12.75">
      <c r="A24" s="1"/>
      <c r="B24" s="1"/>
      <c r="C24" s="1"/>
      <c r="D24" s="3"/>
      <c r="E24" s="5"/>
      <c r="F24" s="1"/>
      <c r="G24" s="5"/>
      <c r="H24" s="1"/>
      <c r="I24" s="7"/>
      <c r="J24" s="1"/>
      <c r="K24" s="7"/>
      <c r="L24" s="7"/>
      <c r="M24" s="13"/>
      <c r="N24" s="1"/>
      <c r="O24" s="16"/>
      <c r="P24" s="1"/>
      <c r="Q24" s="11"/>
      <c r="R24" s="35"/>
      <c r="S24" s="32"/>
      <c r="T24" s="31"/>
      <c r="U24" s="7"/>
      <c r="V24" s="36"/>
      <c r="W24" s="36"/>
      <c r="X24" s="7"/>
      <c r="Y24" s="7"/>
    </row>
    <row r="25" spans="1:25" ht="12.75">
      <c r="A25" s="1"/>
      <c r="B25" s="1"/>
      <c r="C25" s="1"/>
      <c r="D25" s="3"/>
      <c r="E25" s="5"/>
      <c r="F25" s="1"/>
      <c r="G25" s="5"/>
      <c r="H25" s="1"/>
      <c r="I25" s="7"/>
      <c r="J25" s="1"/>
      <c r="K25" s="7"/>
      <c r="L25" s="7"/>
      <c r="M25" s="13"/>
      <c r="N25" s="1"/>
      <c r="O25" s="16"/>
      <c r="P25" s="1"/>
      <c r="Q25" s="11"/>
      <c r="R25" s="35"/>
      <c r="S25" s="32"/>
      <c r="T25" s="31"/>
      <c r="U25" s="7"/>
      <c r="V25" s="36"/>
      <c r="W25" s="36"/>
      <c r="X25" s="7"/>
      <c r="Y25" s="7"/>
    </row>
    <row r="26" spans="1:25" ht="12.75">
      <c r="A26" s="1"/>
      <c r="B26" s="1"/>
      <c r="C26" s="1"/>
      <c r="D26" s="3"/>
      <c r="E26" s="5"/>
      <c r="F26" s="1"/>
      <c r="G26" s="5"/>
      <c r="H26" s="1"/>
      <c r="I26" s="7"/>
      <c r="J26" s="1"/>
      <c r="K26" s="7"/>
      <c r="L26" s="7"/>
      <c r="M26" s="13"/>
      <c r="N26" s="1"/>
      <c r="O26" s="16"/>
      <c r="P26" s="1"/>
      <c r="Q26" s="11"/>
      <c r="R26" s="35"/>
      <c r="S26" s="32"/>
      <c r="T26" s="31"/>
      <c r="U26" s="7"/>
      <c r="V26" s="36"/>
      <c r="W26" s="36"/>
      <c r="X26" s="7"/>
      <c r="Y26" s="7"/>
    </row>
    <row r="27" spans="1:25" ht="12.75">
      <c r="A27" s="1"/>
      <c r="B27" s="1"/>
      <c r="C27" s="1"/>
      <c r="D27" s="3"/>
      <c r="E27" s="5"/>
      <c r="F27" s="1"/>
      <c r="G27" s="5"/>
      <c r="H27" s="1"/>
      <c r="I27" s="7"/>
      <c r="J27" s="1"/>
      <c r="K27" s="7"/>
      <c r="L27" s="7"/>
      <c r="M27" s="13"/>
      <c r="N27" s="1"/>
      <c r="O27" s="16"/>
      <c r="P27" s="1"/>
      <c r="Q27" s="11"/>
      <c r="R27" s="35"/>
      <c r="S27" s="32"/>
      <c r="T27" s="31"/>
      <c r="U27" s="7"/>
      <c r="V27" s="36"/>
      <c r="W27" s="36"/>
      <c r="X27" s="7"/>
      <c r="Y27" s="7"/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Paolo</cp:lastModifiedBy>
  <cp:lastPrinted>2011-03-29T18:14:40Z</cp:lastPrinted>
  <dcterms:created xsi:type="dcterms:W3CDTF">2010-04-15T07:05:20Z</dcterms:created>
  <dcterms:modified xsi:type="dcterms:W3CDTF">2017-12-11T09:13:24Z</dcterms:modified>
  <cp:category/>
  <cp:version/>
  <cp:contentType/>
  <cp:contentStatus/>
</cp:coreProperties>
</file>