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65512" windowWidth="23256" windowHeight="13176" activeTab="2"/>
  </bookViews>
  <sheets>
    <sheet name="legno" sheetId="1" r:id="rId1"/>
    <sheet name="acciaio" sheetId="2" r:id="rId2"/>
    <sheet name="cls armato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<sst xmlns="http://schemas.openxmlformats.org/spreadsheetml/2006/main" count="113" uniqueCount="72">
  <si>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>q</t>
  </si>
  <si>
    <t>kN/m</t>
  </si>
  <si>
    <t>E</t>
  </si>
  <si>
    <t>N/mmq</t>
  </si>
  <si>
    <t>Ix</t>
  </si>
  <si>
    <t>cm4</t>
  </si>
  <si>
    <t>kN*m</t>
  </si>
  <si>
    <t>N/mmq</t>
  </si>
  <si>
    <t>interax</t>
  </si>
  <si>
    <t>fy,k</t>
  </si>
  <si>
    <t>f_d</t>
  </si>
  <si>
    <t>Wx</t>
  </si>
  <si>
    <t>Ix</t>
  </si>
  <si>
    <t>cm3</t>
  </si>
  <si>
    <t>peso</t>
  </si>
  <si>
    <t>kN/m</t>
  </si>
  <si>
    <t>alfa</t>
  </si>
  <si>
    <t>r</t>
  </si>
  <si>
    <t>m</t>
  </si>
  <si>
    <t>interax</t>
  </si>
  <si>
    <t>qs</t>
  </si>
  <si>
    <t>kN/mq</t>
  </si>
  <si>
    <t>kN/mq</t>
  </si>
  <si>
    <t>qp</t>
  </si>
  <si>
    <t>qa</t>
  </si>
  <si>
    <t>kN/mq</t>
  </si>
  <si>
    <t>kN/m</t>
  </si>
  <si>
    <t>KN/m</t>
  </si>
  <si>
    <t>q</t>
  </si>
  <si>
    <t>luce</t>
  </si>
  <si>
    <t>kN*m</t>
  </si>
  <si>
    <t>M</t>
  </si>
  <si>
    <t>N/mmq</t>
  </si>
  <si>
    <t>fm,k</t>
  </si>
  <si>
    <t>N/mmq</t>
  </si>
  <si>
    <t>sig_d</t>
  </si>
  <si>
    <t>cm</t>
  </si>
  <si>
    <t>b</t>
  </si>
  <si>
    <t>h</t>
  </si>
  <si>
    <t>hd</t>
  </si>
  <si>
    <t>cm</t>
  </si>
  <si>
    <t xml:space="preserve"> </t>
  </si>
  <si>
    <t>E</t>
  </si>
  <si>
    <t>N/mmq</t>
  </si>
  <si>
    <t>Ix</t>
  </si>
  <si>
    <t>cm4</t>
  </si>
  <si>
    <t>vmax</t>
  </si>
  <si>
    <t>l/vmax</t>
  </si>
  <si>
    <t>kN/mq</t>
  </si>
  <si>
    <t>kN/mq</t>
  </si>
  <si>
    <t>interax</t>
  </si>
  <si>
    <t>qs</t>
  </si>
  <si>
    <t>qp</t>
  </si>
  <si>
    <t>qa</t>
  </si>
  <si>
    <t>Mmax</t>
  </si>
  <si>
    <t>fy</t>
  </si>
  <si>
    <t>fd_f</t>
  </si>
  <si>
    <t>fck</t>
  </si>
  <si>
    <t>fd_c</t>
  </si>
  <si>
    <t>h</t>
  </si>
  <si>
    <t>delta</t>
  </si>
  <si>
    <t>H</t>
  </si>
  <si>
    <t>area</t>
  </si>
  <si>
    <t>peso</t>
  </si>
  <si>
    <t>mq</t>
  </si>
  <si>
    <t>kN/m</t>
  </si>
  <si>
    <t>Hd</t>
  </si>
  <si>
    <t>q</t>
  </si>
  <si>
    <t>kN/m</t>
  </si>
  <si>
    <t>vmax</t>
  </si>
  <si>
    <t>SI</t>
  </si>
  <si>
    <t>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</si>
</sst>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2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H21" sqref="H21"/>
    </sheetView>
  </sheetViews>
  <sheetFormatPr defaultColWidth="8.7109375" defaultRowHeight="12.75"/>
  <cols>
    <col min="1" max="1" width="9.28125" style="4" customWidth="1"/>
    <col min="2" max="2" width="9.421875" style="4" customWidth="1"/>
    <col min="3" max="3" width="9.00390625" style="4" customWidth="1"/>
    <col min="4" max="4" width="10.00390625" style="4" customWidth="1"/>
    <col min="5" max="5" width="8.421875" style="4" customWidth="1"/>
    <col min="6" max="7" width="8.7109375" style="4" customWidth="1"/>
    <col min="8" max="8" width="11.00390625" style="4" customWidth="1"/>
    <col min="9" max="9" width="13.140625" style="4" customWidth="1"/>
    <col min="10" max="10" width="7.7109375" style="4" customWidth="1"/>
    <col min="11" max="11" width="9.140625" style="4" customWidth="1"/>
    <col min="12" max="12" width="8.7109375" style="4" customWidth="1"/>
    <col min="13" max="13" width="9.7109375" style="4" customWidth="1"/>
    <col min="14" max="14" width="13.421875" style="4" customWidth="1"/>
    <col min="15" max="15" width="10.7109375" style="4" customWidth="1"/>
    <col min="16" max="16" width="8.7109375" style="4" customWidth="1"/>
    <col min="17" max="17" width="8.7109375" style="14" customWidth="1"/>
    <col min="18" max="16384" width="8.7109375" style="4" customWidth="1"/>
  </cols>
  <sheetData>
    <row r="1" spans="1:17" s="18" customFormat="1" ht="15">
      <c r="A1" s="32" t="s">
        <v>19</v>
      </c>
      <c r="B1" s="32" t="s">
        <v>20</v>
      </c>
      <c r="C1" s="32" t="s">
        <v>23</v>
      </c>
      <c r="D1" s="33" t="s">
        <v>24</v>
      </c>
      <c r="E1" s="15" t="s">
        <v>28</v>
      </c>
      <c r="F1" s="32" t="s">
        <v>29</v>
      </c>
      <c r="G1" s="15" t="s">
        <v>31</v>
      </c>
      <c r="H1" s="32" t="s">
        <v>33</v>
      </c>
      <c r="I1" s="16" t="s">
        <v>35</v>
      </c>
      <c r="J1" s="32" t="s">
        <v>37</v>
      </c>
      <c r="K1" s="17" t="s">
        <v>38</v>
      </c>
      <c r="L1" s="35" t="s">
        <v>39</v>
      </c>
      <c r="M1" s="35" t="s">
        <v>42</v>
      </c>
      <c r="N1" s="20" t="s">
        <v>44</v>
      </c>
      <c r="O1" s="17" t="s">
        <v>46</v>
      </c>
      <c r="P1" s="17" t="s">
        <v>47</v>
      </c>
      <c r="Q1" s="19"/>
    </row>
    <row r="2" spans="1:17" s="18" customFormat="1" ht="15">
      <c r="A2" s="32" t="s">
        <v>18</v>
      </c>
      <c r="B2" s="32" t="s">
        <v>21</v>
      </c>
      <c r="C2" s="32" t="s">
        <v>22</v>
      </c>
      <c r="D2" s="33" t="s">
        <v>25</v>
      </c>
      <c r="E2" s="15" t="s">
        <v>27</v>
      </c>
      <c r="F2" s="32" t="s">
        <v>18</v>
      </c>
      <c r="G2" s="15" t="s">
        <v>30</v>
      </c>
      <c r="H2" s="32" t="s">
        <v>32</v>
      </c>
      <c r="I2" s="16" t="s">
        <v>34</v>
      </c>
      <c r="J2" s="32" t="s">
        <v>36</v>
      </c>
      <c r="K2" s="17" t="s">
        <v>40</v>
      </c>
      <c r="L2" s="35" t="s">
        <v>40</v>
      </c>
      <c r="M2" s="35" t="s">
        <v>43</v>
      </c>
      <c r="N2" s="20" t="s">
        <v>45</v>
      </c>
      <c r="O2" s="17" t="s">
        <v>40</v>
      </c>
      <c r="P2" s="17"/>
      <c r="Q2" s="19"/>
    </row>
    <row r="3" spans="1:17" s="18" customFormat="1" ht="15">
      <c r="A3" s="34"/>
      <c r="B3" s="34"/>
      <c r="C3" s="34"/>
      <c r="D3" s="34"/>
      <c r="K3" s="19"/>
      <c r="M3" s="19"/>
      <c r="N3" s="19"/>
      <c r="O3" s="19"/>
      <c r="P3" s="19"/>
      <c r="Q3" s="19"/>
    </row>
    <row r="4" spans="1:17" s="18" customFormat="1" ht="15">
      <c r="A4" s="32">
        <v>6</v>
      </c>
      <c r="B4" s="32">
        <v>0.35</v>
      </c>
      <c r="C4" s="32">
        <v>0.984</v>
      </c>
      <c r="D4" s="33">
        <v>2</v>
      </c>
      <c r="E4" s="15">
        <f>(1.3*(B4+C4)+1.5*D4)*A4</f>
        <v>28.4052</v>
      </c>
      <c r="F4" s="32">
        <v>2</v>
      </c>
      <c r="G4" s="15">
        <f>E4*F4^2/2</f>
        <v>56.8104</v>
      </c>
      <c r="H4" s="32">
        <v>24</v>
      </c>
      <c r="I4" s="16">
        <f>0.8*H4/1.45</f>
        <v>13.24137931034483</v>
      </c>
      <c r="J4" s="32">
        <v>30</v>
      </c>
      <c r="K4" s="17">
        <f>(6*G4*1000/(J4*I4))^0.5</f>
        <v>29.292895896445607</v>
      </c>
      <c r="L4" s="36">
        <v>35</v>
      </c>
      <c r="M4" s="36">
        <v>8000</v>
      </c>
      <c r="N4" s="21">
        <f>J4*L4^3/12</f>
        <v>107187.5</v>
      </c>
      <c r="O4" s="17">
        <f>E4*10*(F4*100)^4/(8*M4*100*N4)</f>
        <v>0.6625119533527698</v>
      </c>
      <c r="P4" s="17">
        <f>F4*100/O4</f>
        <v>301.8813456691028</v>
      </c>
      <c r="Q4" s="17" t="s">
        <v>71</v>
      </c>
    </row>
    <row r="5" s="18" customFormat="1" ht="15"/>
    <row r="6" s="18" customFormat="1" ht="15"/>
    <row r="7" s="18" customFormat="1" ht="15"/>
    <row r="8" s="18" customFormat="1" ht="15"/>
    <row r="9" s="18" customFormat="1" ht="15"/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1">
      <selection activeCell="E12" sqref="E12"/>
    </sheetView>
  </sheetViews>
  <sheetFormatPr defaultColWidth="8.7109375" defaultRowHeight="12.75"/>
  <cols>
    <col min="1" max="1" width="9.7109375" style="1" customWidth="1"/>
    <col min="2" max="2" width="8.7109375" style="1" customWidth="1"/>
    <col min="3" max="3" width="10.28125" style="1" customWidth="1"/>
    <col min="4" max="7" width="8.7109375" style="1" customWidth="1"/>
    <col min="8" max="8" width="10.28125" style="1" customWidth="1"/>
    <col min="9" max="9" width="11.28125" style="1" customWidth="1"/>
    <col min="10" max="10" width="10.00390625" style="1" customWidth="1"/>
    <col min="11" max="11" width="9.7109375" style="1" customWidth="1"/>
    <col min="12" max="16384" width="8.7109375" style="1" customWidth="1"/>
  </cols>
  <sheetData>
    <row r="1" spans="1:17" ht="15">
      <c r="A1" s="32" t="s">
        <v>8</v>
      </c>
      <c r="B1" s="32" t="s">
        <v>20</v>
      </c>
      <c r="C1" s="32" t="s">
        <v>23</v>
      </c>
      <c r="D1" s="33" t="s">
        <v>24</v>
      </c>
      <c r="E1" s="15" t="s">
        <v>28</v>
      </c>
      <c r="F1" s="32" t="s">
        <v>29</v>
      </c>
      <c r="G1" s="15" t="s">
        <v>31</v>
      </c>
      <c r="H1" s="32" t="s">
        <v>9</v>
      </c>
      <c r="I1" s="16" t="s">
        <v>10</v>
      </c>
      <c r="J1" s="16" t="s">
        <v>11</v>
      </c>
      <c r="K1" s="32" t="s">
        <v>12</v>
      </c>
      <c r="L1" s="32" t="s">
        <v>14</v>
      </c>
      <c r="M1" s="15" t="s">
        <v>67</v>
      </c>
      <c r="N1" s="32" t="s">
        <v>42</v>
      </c>
      <c r="O1" s="15" t="s">
        <v>69</v>
      </c>
      <c r="P1" s="15" t="s">
        <v>47</v>
      </c>
      <c r="Q1" s="30"/>
    </row>
    <row r="2" spans="1:17" ht="15">
      <c r="A2" s="32" t="s">
        <v>18</v>
      </c>
      <c r="B2" s="32" t="s">
        <v>48</v>
      </c>
      <c r="C2" s="32" t="s">
        <v>49</v>
      </c>
      <c r="D2" s="33" t="s">
        <v>49</v>
      </c>
      <c r="E2" s="15" t="s">
        <v>26</v>
      </c>
      <c r="F2" s="32" t="s">
        <v>18</v>
      </c>
      <c r="G2" s="15" t="s">
        <v>6</v>
      </c>
      <c r="H2" s="32" t="s">
        <v>7</v>
      </c>
      <c r="I2" s="16" t="s">
        <v>34</v>
      </c>
      <c r="J2" s="16" t="s">
        <v>13</v>
      </c>
      <c r="K2" s="32" t="s">
        <v>5</v>
      </c>
      <c r="L2" s="32" t="s">
        <v>15</v>
      </c>
      <c r="M2" s="15" t="s">
        <v>68</v>
      </c>
      <c r="N2" s="32" t="s">
        <v>3</v>
      </c>
      <c r="O2" s="15" t="s">
        <v>40</v>
      </c>
      <c r="P2" s="15"/>
      <c r="Q2" s="30"/>
    </row>
    <row r="3" spans="1:17" ht="15">
      <c r="A3" s="32">
        <v>8</v>
      </c>
      <c r="B3" s="32">
        <v>2.534</v>
      </c>
      <c r="C3" s="32">
        <v>4.5</v>
      </c>
      <c r="D3" s="33">
        <v>2</v>
      </c>
      <c r="E3" s="15">
        <f>(B3+C3+D3)*A3</f>
        <v>72.27199999999999</v>
      </c>
      <c r="F3" s="32">
        <v>3</v>
      </c>
      <c r="G3" s="15">
        <f>E3*F3^2/2</f>
        <v>325.22399999999993</v>
      </c>
      <c r="H3" s="32">
        <v>275</v>
      </c>
      <c r="I3" s="16">
        <f>H3/1.15</f>
        <v>239.13043478260872</v>
      </c>
      <c r="J3" s="16">
        <f>G3/I3*1000</f>
        <v>1360.0276363636358</v>
      </c>
      <c r="K3" s="32">
        <v>33740</v>
      </c>
      <c r="L3" s="32">
        <v>0.42</v>
      </c>
      <c r="M3" s="15">
        <f>(B3+C3+D3)*A3+L3</f>
        <v>72.692</v>
      </c>
      <c r="N3" s="32">
        <v>210000</v>
      </c>
      <c r="O3" s="15">
        <f>M3*10*(F3*100)^4/(8*N3*100*K3)</f>
        <v>1.0387649250571598</v>
      </c>
      <c r="P3" s="15">
        <f>F3*100/O3</f>
        <v>288.80451463404194</v>
      </c>
      <c r="Q3" s="31" t="s">
        <v>71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PageLayoutView="0" workbookViewId="0" topLeftCell="A1">
      <selection activeCell="Q14" sqref="Q14"/>
    </sheetView>
  </sheetViews>
  <sheetFormatPr defaultColWidth="8.7109375" defaultRowHeight="12.75"/>
  <cols>
    <col min="1" max="1" width="7.28125" style="12" customWidth="1"/>
    <col min="2" max="2" width="8.140625" style="12" customWidth="1"/>
    <col min="3" max="3" width="7.140625" style="12" customWidth="1"/>
    <col min="4" max="5" width="7.7109375" style="12" customWidth="1"/>
    <col min="6" max="6" width="6.140625" style="12" customWidth="1"/>
    <col min="7" max="7" width="9.00390625" style="12" customWidth="1"/>
    <col min="8" max="8" width="7.7109375" style="12" customWidth="1"/>
    <col min="9" max="9" width="10.421875" style="12" customWidth="1"/>
    <col min="10" max="10" width="8.00390625" style="12" customWidth="1"/>
    <col min="11" max="11" width="9.7109375" style="12" customWidth="1"/>
    <col min="12" max="12" width="7.140625" style="12" customWidth="1"/>
    <col min="13" max="13" width="7.28125" style="12" customWidth="1"/>
    <col min="14" max="14" width="7.7109375" style="12" customWidth="1"/>
    <col min="15" max="15" width="8.28125" style="12" customWidth="1"/>
    <col min="16" max="16" width="5.7109375" style="12" customWidth="1"/>
    <col min="17" max="18" width="7.140625" style="12" customWidth="1"/>
    <col min="19" max="19" width="7.00390625" style="12" customWidth="1"/>
    <col min="20" max="20" width="8.00390625" style="12" customWidth="1"/>
    <col min="21" max="21" width="8.7109375" style="12" customWidth="1"/>
    <col min="22" max="22" width="8.00390625" style="12" customWidth="1"/>
    <col min="23" max="23" width="7.7109375" style="12" customWidth="1"/>
    <col min="24" max="24" width="9.140625" style="12" customWidth="1"/>
    <col min="25" max="16384" width="8.7109375" style="12" customWidth="1"/>
  </cols>
  <sheetData>
    <row r="1" spans="1:25" ht="12.75">
      <c r="A1" s="37" t="s">
        <v>50</v>
      </c>
      <c r="B1" s="37" t="s">
        <v>51</v>
      </c>
      <c r="C1" s="37" t="s">
        <v>52</v>
      </c>
      <c r="D1" s="38" t="s">
        <v>53</v>
      </c>
      <c r="E1" s="3" t="s">
        <v>28</v>
      </c>
      <c r="F1" s="37" t="s">
        <v>29</v>
      </c>
      <c r="G1" s="3" t="s">
        <v>54</v>
      </c>
      <c r="H1" s="37" t="s">
        <v>55</v>
      </c>
      <c r="I1" s="5" t="s">
        <v>56</v>
      </c>
      <c r="J1" s="37" t="s">
        <v>57</v>
      </c>
      <c r="K1" s="5" t="s">
        <v>58</v>
      </c>
      <c r="L1" s="5" t="s">
        <v>16</v>
      </c>
      <c r="M1" s="9" t="s">
        <v>17</v>
      </c>
      <c r="N1" s="38" t="s">
        <v>37</v>
      </c>
      <c r="O1" s="11" t="s">
        <v>59</v>
      </c>
      <c r="P1" s="38" t="s">
        <v>60</v>
      </c>
      <c r="Q1" s="7" t="s">
        <v>61</v>
      </c>
      <c r="R1" s="26" t="s">
        <v>66</v>
      </c>
      <c r="S1" s="23" t="s">
        <v>62</v>
      </c>
      <c r="T1" s="22" t="s">
        <v>63</v>
      </c>
      <c r="U1" s="5" t="s">
        <v>0</v>
      </c>
      <c r="V1" s="29" t="s">
        <v>2</v>
      </c>
      <c r="W1" s="29" t="s">
        <v>4</v>
      </c>
      <c r="X1" s="5" t="s">
        <v>46</v>
      </c>
      <c r="Y1" s="5" t="s">
        <v>47</v>
      </c>
    </row>
    <row r="2" spans="1:25" ht="12.75">
      <c r="A2" s="37" t="s">
        <v>18</v>
      </c>
      <c r="B2" s="37" t="s">
        <v>48</v>
      </c>
      <c r="C2" s="37" t="s">
        <v>49</v>
      </c>
      <c r="D2" s="38" t="s">
        <v>49</v>
      </c>
      <c r="E2" s="3" t="s">
        <v>26</v>
      </c>
      <c r="F2" s="37" t="s">
        <v>18</v>
      </c>
      <c r="G2" s="3" t="s">
        <v>30</v>
      </c>
      <c r="H2" s="37" t="s">
        <v>43</v>
      </c>
      <c r="I2" s="5" t="s">
        <v>43</v>
      </c>
      <c r="J2" s="37" t="s">
        <v>34</v>
      </c>
      <c r="K2" s="5" t="s">
        <v>34</v>
      </c>
      <c r="L2" s="5"/>
      <c r="M2" s="6"/>
      <c r="N2" s="38" t="s">
        <v>36</v>
      </c>
      <c r="O2" s="6" t="s">
        <v>40</v>
      </c>
      <c r="P2" s="38" t="s">
        <v>40</v>
      </c>
      <c r="Q2" s="6" t="s">
        <v>40</v>
      </c>
      <c r="R2" s="27" t="s">
        <v>40</v>
      </c>
      <c r="S2" s="22" t="s">
        <v>64</v>
      </c>
      <c r="T2" s="22" t="s">
        <v>65</v>
      </c>
      <c r="U2" s="5" t="s">
        <v>1</v>
      </c>
      <c r="V2" s="29" t="s">
        <v>3</v>
      </c>
      <c r="W2" s="29" t="s">
        <v>5</v>
      </c>
      <c r="X2" s="5" t="s">
        <v>40</v>
      </c>
      <c r="Y2" s="5"/>
    </row>
    <row r="3" spans="1:26" ht="12.75">
      <c r="A3" s="39"/>
      <c r="B3" s="39"/>
      <c r="C3" s="39"/>
      <c r="D3" s="40"/>
      <c r="E3" s="1"/>
      <c r="F3" s="39"/>
      <c r="G3" s="1"/>
      <c r="H3" s="39"/>
      <c r="I3" s="2"/>
      <c r="J3" s="39"/>
      <c r="K3" s="2"/>
      <c r="N3" s="41"/>
      <c r="P3" s="41"/>
      <c r="Z3" s="12" t="s">
        <v>41</v>
      </c>
    </row>
    <row r="4" spans="1:26" ht="12.75">
      <c r="A4" s="37">
        <v>6</v>
      </c>
      <c r="B4" s="37">
        <v>3.112</v>
      </c>
      <c r="C4" s="37">
        <v>4.73</v>
      </c>
      <c r="D4" s="38">
        <v>2</v>
      </c>
      <c r="E4" s="3">
        <f>(1.3*(B4+C4)+1.5*D4)*A4</f>
        <v>79.16760000000001</v>
      </c>
      <c r="F4" s="37">
        <v>2</v>
      </c>
      <c r="G4" s="3">
        <f>E4*F4^2/2</f>
        <v>158.33520000000001</v>
      </c>
      <c r="H4" s="37">
        <v>235</v>
      </c>
      <c r="I4" s="5">
        <f>H4/1.15</f>
        <v>204.34782608695653</v>
      </c>
      <c r="J4" s="37">
        <v>40</v>
      </c>
      <c r="K4" s="5">
        <f>J4/1.75</f>
        <v>22.857142857142858</v>
      </c>
      <c r="L4" s="5">
        <f>K4/(K4+I4/15)</f>
        <v>0.6265607264472192</v>
      </c>
      <c r="M4" s="10">
        <f>(2/(L4*(1-L4/3)))^0.5</f>
        <v>2.0086532802683212</v>
      </c>
      <c r="N4" s="37">
        <v>25</v>
      </c>
      <c r="O4" s="13">
        <f>M4*(G4*1000/(K4*N4))^0.5</f>
        <v>33.43587863467899</v>
      </c>
      <c r="P4" s="37">
        <v>5</v>
      </c>
      <c r="Q4" s="8">
        <f>O4+P4</f>
        <v>38.43587863467899</v>
      </c>
      <c r="R4" s="28">
        <v>45</v>
      </c>
      <c r="S4" s="25">
        <f>N4*R4*0.0001</f>
        <v>0.1125</v>
      </c>
      <c r="T4" s="24">
        <f>S4*2500/100</f>
        <v>2.8125</v>
      </c>
      <c r="U4" s="5">
        <f>(B4+C4+D4)*A4+T4</f>
        <v>61.86450000000001</v>
      </c>
      <c r="V4" s="29">
        <v>21000</v>
      </c>
      <c r="W4" s="29">
        <f>(N4*R4^3)/12</f>
        <v>189843.75</v>
      </c>
      <c r="X4" s="5">
        <f>U4*10*(F4*100)^4/(8*V4*100*W4)</f>
        <v>0.31035296884185776</v>
      </c>
      <c r="Y4" s="5">
        <f>F4*100/X4</f>
        <v>644.4275392187765</v>
      </c>
      <c r="Z4" s="12" t="s">
        <v>70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Silvia Pagliaro</cp:lastModifiedBy>
  <cp:lastPrinted>2011-03-29T18:14:40Z</cp:lastPrinted>
  <dcterms:created xsi:type="dcterms:W3CDTF">2010-04-15T07:05:20Z</dcterms:created>
  <dcterms:modified xsi:type="dcterms:W3CDTF">2017-12-10T15:12:09Z</dcterms:modified>
  <cp:category/>
  <cp:version/>
  <cp:contentType/>
  <cp:contentStatus/>
</cp:coreProperties>
</file>