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40" windowWidth="16000" windowHeight="14320" activeTab="1"/>
  </bookViews>
  <sheets>
    <sheet name="legno" sheetId="1" r:id="rId1"/>
    <sheet name="acciaio" sheetId="2" r:id="rId2"/>
    <sheet name="cls armato" sheetId="3" r:id="rId3"/>
  </sheets>
  <definedNames/>
  <calcPr fullCalcOnLoad="1"/>
</workbook>
</file>

<file path=xl/sharedStrings.xml><?xml version="1.0" encoding="utf-8"?>
<sst xmlns="http://schemas.openxmlformats.org/spreadsheetml/2006/main" count="47" uniqueCount="28">
  <si>
    <t>interasse [m]</t>
  </si>
  <si>
    <t>qs [KN/mq]</t>
  </si>
  <si>
    <t>qp [KN/mq]</t>
  </si>
  <si>
    <t>qa [KN/mq]</t>
  </si>
  <si>
    <t>q [KN/m]</t>
  </si>
  <si>
    <t>luce [m]</t>
  </si>
  <si>
    <t>M [KN*m]</t>
  </si>
  <si>
    <t>fm,k [N/mmq]</t>
  </si>
  <si>
    <t>sig_am [N/mmq]</t>
  </si>
  <si>
    <t>b [cm]</t>
  </si>
  <si>
    <t>h [cm]</t>
  </si>
  <si>
    <t>h/l</t>
  </si>
  <si>
    <t>osservazioni:</t>
  </si>
  <si>
    <t>si nota che le variazioni maggiori si hanno al variare del tipo di legno (quindi la fm,k) e in particolare della luce</t>
  </si>
  <si>
    <t>fy,k [N/mmq]</t>
  </si>
  <si>
    <t>Wx [cm3]</t>
  </si>
  <si>
    <t>profilo IPE</t>
  </si>
  <si>
    <t>le variazioni più sensibili si hanno quando si modifica la fy, k e soprattutto la luce.</t>
  </si>
  <si>
    <t>fy [N/mmq]</t>
  </si>
  <si>
    <t>sig_fa [N/mmq]</t>
  </si>
  <si>
    <t>Rck [N/mmq]</t>
  </si>
  <si>
    <t>sig_ca [N/mmq]</t>
  </si>
  <si>
    <t>alfa</t>
  </si>
  <si>
    <t>r</t>
  </si>
  <si>
    <t>delta [cm]</t>
  </si>
  <si>
    <t xml:space="preserve">H [cm] </t>
  </si>
  <si>
    <t>H/l</t>
  </si>
  <si>
    <t>si nota che l’altezza della trave cambia maggiormente al variare del tipo di cls scelto (quindi il parametro Rck) e al variare della luce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</si>
</sst>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\ #/#"/>
    <numFmt numFmtId="165" formatCode="#\ ##/100"/>
  </numFmts>
  <fonts count="5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Helvetica Neue"/>
      <family val="0"/>
    </font>
    <font>
      <b/>
      <i/>
      <sz val="16"/>
      <name val="Verdana"/>
      <family val="0"/>
    </font>
    <font>
      <sz val="8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2" fontId="2" fillId="2" borderId="1" xfId="0" applyNumberFormat="1" applyFont="1" applyFill="1" applyBorder="1" applyAlignment="1">
      <alignment horizontal="center" vertical="top" wrapText="1"/>
    </xf>
    <xf numFmtId="2" fontId="1" fillId="3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2" fontId="1" fillId="5" borderId="1" xfId="0" applyNumberFormat="1" applyFont="1" applyFill="1" applyBorder="1" applyAlignment="1">
      <alignment horizontal="center" vertical="top"/>
    </xf>
    <xf numFmtId="164" fontId="1" fillId="5" borderId="1" xfId="0" applyNumberFormat="1" applyFont="1" applyFill="1" applyBorder="1" applyAlignment="1">
      <alignment horizontal="center" vertical="top"/>
    </xf>
    <xf numFmtId="0" fontId="1" fillId="0" borderId="0" xfId="0" applyNumberFormat="1" applyFont="1" applyAlignment="1">
      <alignment vertical="top"/>
    </xf>
    <xf numFmtId="1" fontId="1" fillId="5" borderId="1" xfId="0" applyNumberFormat="1" applyFont="1" applyFill="1" applyBorder="1" applyAlignment="1">
      <alignment horizontal="center" vertical="top"/>
    </xf>
    <xf numFmtId="0" fontId="1" fillId="5" borderId="1" xfId="0" applyNumberFormat="1" applyFont="1" applyFill="1" applyBorder="1" applyAlignment="1">
      <alignment vertical="top"/>
    </xf>
    <xf numFmtId="0" fontId="1" fillId="0" borderId="0" xfId="0" applyNumberFormat="1" applyFont="1" applyAlignment="1">
      <alignment vertical="top"/>
    </xf>
    <xf numFmtId="165" fontId="1" fillId="5" borderId="1" xfId="0" applyNumberFormat="1" applyFont="1" applyFill="1" applyBorder="1" applyAlignment="1">
      <alignment horizontal="center" vertical="top"/>
    </xf>
    <xf numFmtId="2" fontId="1" fillId="5" borderId="2" xfId="0" applyNumberFormat="1" applyFont="1" applyFill="1" applyBorder="1" applyAlignment="1">
      <alignment horizontal="left"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FFFA83"/>
      <rgbColor rgb="00FE7038"/>
      <rgbColor rgb="00FFFFFF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GridLines="0" workbookViewId="0" topLeftCell="A1">
      <selection activeCell="F30" sqref="F30"/>
    </sheetView>
  </sheetViews>
  <sheetFormatPr defaultColWidth="10.296875" defaultRowHeight="19.5" customHeight="1"/>
  <cols>
    <col min="1" max="1" width="9.8984375" style="1" customWidth="1"/>
    <col min="2" max="3" width="9.59765625" style="1" customWidth="1"/>
    <col min="4" max="4" width="9.09765625" style="1" customWidth="1"/>
    <col min="5" max="5" width="7.296875" style="1" bestFit="1" customWidth="1"/>
    <col min="6" max="6" width="6.59765625" style="1" customWidth="1"/>
    <col min="7" max="7" width="7.59765625" style="1" customWidth="1"/>
    <col min="8" max="8" width="10.8984375" style="1" customWidth="1"/>
    <col min="9" max="9" width="12.296875" style="1" customWidth="1"/>
    <col min="10" max="12" width="6.296875" style="1" customWidth="1"/>
    <col min="13" max="16384" width="10.296875" style="1" customWidth="1"/>
  </cols>
  <sheetData>
    <row r="1" spans="1:12" ht="25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12.75">
      <c r="A2" s="3">
        <v>5</v>
      </c>
      <c r="B2" s="3">
        <v>0.5</v>
      </c>
      <c r="C2" s="4">
        <v>2</v>
      </c>
      <c r="D2" s="3">
        <v>2</v>
      </c>
      <c r="E2" s="5">
        <f aca="true" t="shared" si="0" ref="E2:E7">(B2+C2+D2)*A2</f>
        <v>22.5</v>
      </c>
      <c r="F2" s="3">
        <v>6</v>
      </c>
      <c r="G2" s="5">
        <f aca="true" t="shared" si="1" ref="G2:G7">E2*F2^2/8</f>
        <v>101.25</v>
      </c>
      <c r="H2" s="3">
        <v>24</v>
      </c>
      <c r="I2" s="5">
        <f aca="true" t="shared" si="2" ref="I2:I7">H2/1.35</f>
        <v>17.777777777777775</v>
      </c>
      <c r="J2" s="3">
        <v>20</v>
      </c>
      <c r="K2" s="5">
        <f aca="true" t="shared" si="3" ref="K2:K7">((6*G2*1000)/(J2*I2))^0.5</f>
        <v>41.33513940946613</v>
      </c>
      <c r="L2" s="6">
        <f aca="true" t="shared" si="4" ref="L2:L20">K2/F2</f>
        <v>6.889189901577688</v>
      </c>
    </row>
    <row r="3" spans="1:12" ht="12.75">
      <c r="A3" s="3">
        <v>5</v>
      </c>
      <c r="B3" s="3">
        <v>0.5</v>
      </c>
      <c r="C3" s="4">
        <v>2.5</v>
      </c>
      <c r="D3" s="3">
        <v>2</v>
      </c>
      <c r="E3" s="5">
        <f t="shared" si="0"/>
        <v>25</v>
      </c>
      <c r="F3" s="3">
        <v>6</v>
      </c>
      <c r="G3" s="5">
        <f t="shared" si="1"/>
        <v>112.5</v>
      </c>
      <c r="H3" s="3">
        <v>24</v>
      </c>
      <c r="I3" s="5">
        <f t="shared" si="2"/>
        <v>17.777777777777775</v>
      </c>
      <c r="J3" s="3">
        <v>20</v>
      </c>
      <c r="K3" s="5">
        <f t="shared" si="3"/>
        <v>43.57106264483345</v>
      </c>
      <c r="L3" s="6">
        <f t="shared" si="4"/>
        <v>7.2618437741389075</v>
      </c>
    </row>
    <row r="4" spans="1:12" ht="12.75">
      <c r="A4" s="3">
        <v>5</v>
      </c>
      <c r="B4" s="3">
        <v>0.5</v>
      </c>
      <c r="C4" s="4">
        <v>3</v>
      </c>
      <c r="D4" s="3">
        <v>2</v>
      </c>
      <c r="E4" s="5">
        <f t="shared" si="0"/>
        <v>27.5</v>
      </c>
      <c r="F4" s="3">
        <v>6</v>
      </c>
      <c r="G4" s="5">
        <f t="shared" si="1"/>
        <v>123.75</v>
      </c>
      <c r="H4" s="3">
        <v>24</v>
      </c>
      <c r="I4" s="5">
        <f t="shared" si="2"/>
        <v>17.777777777777775</v>
      </c>
      <c r="J4" s="3">
        <v>20</v>
      </c>
      <c r="K4" s="5">
        <f t="shared" si="3"/>
        <v>45.69771602607728</v>
      </c>
      <c r="L4" s="6">
        <f t="shared" si="4"/>
        <v>7.616286004346214</v>
      </c>
    </row>
    <row r="5" spans="1:12" ht="12.75">
      <c r="A5" s="3">
        <v>5</v>
      </c>
      <c r="B5" s="3">
        <v>0.5</v>
      </c>
      <c r="C5" s="3">
        <v>3</v>
      </c>
      <c r="D5" s="4">
        <v>3</v>
      </c>
      <c r="E5" s="5">
        <f t="shared" si="0"/>
        <v>32.5</v>
      </c>
      <c r="F5" s="3">
        <v>6</v>
      </c>
      <c r="G5" s="5">
        <f t="shared" si="1"/>
        <v>146.25</v>
      </c>
      <c r="H5" s="3">
        <v>24</v>
      </c>
      <c r="I5" s="5">
        <f t="shared" si="2"/>
        <v>17.777777777777775</v>
      </c>
      <c r="J5" s="3">
        <v>20</v>
      </c>
      <c r="K5" s="5">
        <f t="shared" si="3"/>
        <v>49.678654873094146</v>
      </c>
      <c r="L5" s="6">
        <f t="shared" si="4"/>
        <v>8.279775812182358</v>
      </c>
    </row>
    <row r="6" spans="1:12" ht="12.75">
      <c r="A6" s="3">
        <v>5</v>
      </c>
      <c r="B6" s="3">
        <v>0.5</v>
      </c>
      <c r="C6" s="3">
        <v>3</v>
      </c>
      <c r="D6" s="4">
        <v>4</v>
      </c>
      <c r="E6" s="5">
        <f t="shared" si="0"/>
        <v>37.5</v>
      </c>
      <c r="F6" s="3">
        <v>6</v>
      </c>
      <c r="G6" s="5">
        <f t="shared" si="1"/>
        <v>168.75</v>
      </c>
      <c r="H6" s="3">
        <v>24</v>
      </c>
      <c r="I6" s="5">
        <f t="shared" si="2"/>
        <v>17.777777777777775</v>
      </c>
      <c r="J6" s="3">
        <v>20</v>
      </c>
      <c r="K6" s="5">
        <f t="shared" si="3"/>
        <v>53.36343551534141</v>
      </c>
      <c r="L6" s="6">
        <f t="shared" si="4"/>
        <v>8.893905919223569</v>
      </c>
    </row>
    <row r="7" spans="1:12" ht="12.75">
      <c r="A7" s="3">
        <v>5</v>
      </c>
      <c r="B7" s="3">
        <v>0.5</v>
      </c>
      <c r="C7" s="3">
        <v>3</v>
      </c>
      <c r="D7" s="4">
        <v>5</v>
      </c>
      <c r="E7" s="5">
        <f t="shared" si="0"/>
        <v>42.5</v>
      </c>
      <c r="F7" s="3">
        <v>6</v>
      </c>
      <c r="G7" s="5">
        <f t="shared" si="1"/>
        <v>191.25</v>
      </c>
      <c r="H7" s="3">
        <v>24</v>
      </c>
      <c r="I7" s="5">
        <f t="shared" si="2"/>
        <v>17.777777777777775</v>
      </c>
      <c r="J7" s="3">
        <v>20</v>
      </c>
      <c r="K7" s="5">
        <f t="shared" si="3"/>
        <v>56.809715278286696</v>
      </c>
      <c r="L7" s="6">
        <f t="shared" si="4"/>
        <v>9.468285879714449</v>
      </c>
    </row>
    <row r="8" spans="1:12" ht="12.75">
      <c r="A8" s="3">
        <v>5</v>
      </c>
      <c r="B8" s="3">
        <v>0.5</v>
      </c>
      <c r="C8" s="3">
        <v>3</v>
      </c>
      <c r="D8" s="3">
        <v>5</v>
      </c>
      <c r="E8" s="5">
        <f aca="true" t="shared" si="5" ref="E8:E14">(B8+C8+D8)*A8</f>
        <v>42.5</v>
      </c>
      <c r="F8" s="4">
        <v>6</v>
      </c>
      <c r="G8" s="5">
        <f aca="true" t="shared" si="6" ref="G8:G14">E8*F8^2/8</f>
        <v>191.25</v>
      </c>
      <c r="H8" s="3">
        <v>24</v>
      </c>
      <c r="I8" s="5">
        <f aca="true" t="shared" si="7" ref="I8:I14">H8/1.35</f>
        <v>17.777777777777775</v>
      </c>
      <c r="J8" s="3">
        <v>20</v>
      </c>
      <c r="K8" s="5">
        <f aca="true" t="shared" si="8" ref="K8:K14">((6*G8*1000)/(J8*I8))^0.5</f>
        <v>56.809715278286696</v>
      </c>
      <c r="L8" s="6">
        <f t="shared" si="4"/>
        <v>9.468285879714449</v>
      </c>
    </row>
    <row r="9" spans="1:12" ht="12.75">
      <c r="A9" s="3">
        <v>5</v>
      </c>
      <c r="B9" s="3">
        <v>0.5</v>
      </c>
      <c r="C9" s="3">
        <v>3</v>
      </c>
      <c r="D9" s="3">
        <v>5</v>
      </c>
      <c r="E9" s="5">
        <f t="shared" si="5"/>
        <v>42.5</v>
      </c>
      <c r="F9" s="4">
        <v>7</v>
      </c>
      <c r="G9" s="5">
        <f t="shared" si="6"/>
        <v>260.3125</v>
      </c>
      <c r="H9" s="3">
        <v>24</v>
      </c>
      <c r="I9" s="5">
        <f t="shared" si="7"/>
        <v>17.777777777777775</v>
      </c>
      <c r="J9" s="3">
        <v>20</v>
      </c>
      <c r="K9" s="5">
        <f t="shared" si="8"/>
        <v>66.27800115800115</v>
      </c>
      <c r="L9" s="6">
        <f t="shared" si="4"/>
        <v>9.468285879714449</v>
      </c>
    </row>
    <row r="10" spans="1:12" ht="12.75">
      <c r="A10" s="3">
        <v>5</v>
      </c>
      <c r="B10" s="3">
        <v>0.5</v>
      </c>
      <c r="C10" s="3">
        <v>3</v>
      </c>
      <c r="D10" s="3">
        <v>5</v>
      </c>
      <c r="E10" s="5">
        <f t="shared" si="5"/>
        <v>42.5</v>
      </c>
      <c r="F10" s="4">
        <v>8</v>
      </c>
      <c r="G10" s="5">
        <f t="shared" si="6"/>
        <v>340</v>
      </c>
      <c r="H10" s="3">
        <v>24</v>
      </c>
      <c r="I10" s="5">
        <f t="shared" si="7"/>
        <v>17.777777777777775</v>
      </c>
      <c r="J10" s="3">
        <v>20</v>
      </c>
      <c r="K10" s="5">
        <f t="shared" si="8"/>
        <v>75.74628703771559</v>
      </c>
      <c r="L10" s="6">
        <f t="shared" si="4"/>
        <v>9.468285879714449</v>
      </c>
    </row>
    <row r="11" spans="1:12" ht="12.75">
      <c r="A11" s="4">
        <v>5</v>
      </c>
      <c r="B11" s="3">
        <v>0.5</v>
      </c>
      <c r="C11" s="3">
        <v>3</v>
      </c>
      <c r="D11" s="3">
        <v>5</v>
      </c>
      <c r="E11" s="5">
        <f t="shared" si="5"/>
        <v>42.5</v>
      </c>
      <c r="F11" s="3">
        <v>6</v>
      </c>
      <c r="G11" s="5">
        <f t="shared" si="6"/>
        <v>191.25</v>
      </c>
      <c r="H11" s="3">
        <v>24</v>
      </c>
      <c r="I11" s="5">
        <f t="shared" si="7"/>
        <v>17.777777777777775</v>
      </c>
      <c r="J11" s="3">
        <v>20</v>
      </c>
      <c r="K11" s="5">
        <f t="shared" si="8"/>
        <v>56.809715278286696</v>
      </c>
      <c r="L11" s="6">
        <f t="shared" si="4"/>
        <v>9.468285879714449</v>
      </c>
    </row>
    <row r="12" spans="1:12" ht="12.75">
      <c r="A12" s="4">
        <v>6</v>
      </c>
      <c r="B12" s="3">
        <v>0.5</v>
      </c>
      <c r="C12" s="3">
        <v>3</v>
      </c>
      <c r="D12" s="3">
        <v>5</v>
      </c>
      <c r="E12" s="5">
        <f t="shared" si="5"/>
        <v>51</v>
      </c>
      <c r="F12" s="3">
        <v>6</v>
      </c>
      <c r="G12" s="5">
        <f t="shared" si="6"/>
        <v>229.5</v>
      </c>
      <c r="H12" s="3">
        <v>24</v>
      </c>
      <c r="I12" s="5">
        <f t="shared" si="7"/>
        <v>17.777777777777775</v>
      </c>
      <c r="J12" s="3">
        <v>20</v>
      </c>
      <c r="K12" s="5">
        <f t="shared" si="8"/>
        <v>62.231925086726996</v>
      </c>
      <c r="L12" s="6">
        <f t="shared" si="4"/>
        <v>10.3719875144545</v>
      </c>
    </row>
    <row r="13" spans="1:12" ht="12.75">
      <c r="A13" s="4">
        <v>7</v>
      </c>
      <c r="B13" s="3">
        <v>0.5</v>
      </c>
      <c r="C13" s="3">
        <v>3</v>
      </c>
      <c r="D13" s="3">
        <v>5</v>
      </c>
      <c r="E13" s="5">
        <f t="shared" si="5"/>
        <v>59.5</v>
      </c>
      <c r="F13" s="3">
        <v>6</v>
      </c>
      <c r="G13" s="5">
        <f t="shared" si="6"/>
        <v>267.75</v>
      </c>
      <c r="H13" s="3">
        <v>24</v>
      </c>
      <c r="I13" s="5">
        <f t="shared" si="7"/>
        <v>17.777777777777775</v>
      </c>
      <c r="J13" s="3">
        <v>20</v>
      </c>
      <c r="K13" s="5">
        <f t="shared" si="8"/>
        <v>67.21816160830346</v>
      </c>
      <c r="L13" s="6">
        <f t="shared" si="4"/>
        <v>11.203026934717244</v>
      </c>
    </row>
    <row r="14" spans="1:12" ht="12.75">
      <c r="A14" s="4">
        <v>7</v>
      </c>
      <c r="B14" s="3">
        <v>0.5</v>
      </c>
      <c r="C14" s="3">
        <v>3</v>
      </c>
      <c r="D14" s="3">
        <v>5</v>
      </c>
      <c r="E14" s="5">
        <f t="shared" si="5"/>
        <v>59.5</v>
      </c>
      <c r="F14" s="3">
        <v>6</v>
      </c>
      <c r="G14" s="5">
        <f t="shared" si="6"/>
        <v>267.75</v>
      </c>
      <c r="H14" s="4">
        <v>24</v>
      </c>
      <c r="I14" s="5">
        <f t="shared" si="7"/>
        <v>17.777777777777775</v>
      </c>
      <c r="J14" s="3">
        <v>20</v>
      </c>
      <c r="K14" s="5">
        <f t="shared" si="8"/>
        <v>67.21816160830346</v>
      </c>
      <c r="L14" s="6">
        <f t="shared" si="4"/>
        <v>11.203026934717244</v>
      </c>
    </row>
    <row r="15" spans="1:12" ht="12.75">
      <c r="A15" s="3">
        <v>7</v>
      </c>
      <c r="B15" s="3">
        <v>0.5</v>
      </c>
      <c r="C15" s="3">
        <v>3</v>
      </c>
      <c r="D15" s="3">
        <v>5</v>
      </c>
      <c r="E15" s="5">
        <f aca="true" t="shared" si="9" ref="E15:E20">(B15+C15+D15)*A15</f>
        <v>59.5</v>
      </c>
      <c r="F15" s="3">
        <v>6</v>
      </c>
      <c r="G15" s="5">
        <f aca="true" t="shared" si="10" ref="G15:G20">E15*F15^2/8</f>
        <v>267.75</v>
      </c>
      <c r="H15" s="4">
        <v>28</v>
      </c>
      <c r="I15" s="5">
        <f aca="true" t="shared" si="11" ref="I15:I20">H15/1.35</f>
        <v>20.74074074074074</v>
      </c>
      <c r="J15" s="3">
        <v>20</v>
      </c>
      <c r="K15" s="5">
        <f aca="true" t="shared" si="12" ref="K15:K20">((6*G15*1000)/(J15*I15))^0.5</f>
        <v>62.231925086726996</v>
      </c>
      <c r="L15" s="6">
        <f t="shared" si="4"/>
        <v>10.3719875144545</v>
      </c>
    </row>
    <row r="16" spans="1:12" ht="12.75">
      <c r="A16" s="3">
        <v>7</v>
      </c>
      <c r="B16" s="3">
        <v>0.5</v>
      </c>
      <c r="C16" s="3">
        <v>3</v>
      </c>
      <c r="D16" s="3">
        <v>5</v>
      </c>
      <c r="E16" s="5">
        <f t="shared" si="9"/>
        <v>59.5</v>
      </c>
      <c r="F16" s="3">
        <v>6</v>
      </c>
      <c r="G16" s="5">
        <f t="shared" si="10"/>
        <v>267.75</v>
      </c>
      <c r="H16" s="4">
        <v>32</v>
      </c>
      <c r="I16" s="5">
        <f t="shared" si="11"/>
        <v>23.703703703703702</v>
      </c>
      <c r="J16" s="3">
        <v>20</v>
      </c>
      <c r="K16" s="5">
        <f t="shared" si="12"/>
        <v>58.21263554847865</v>
      </c>
      <c r="L16" s="6">
        <f t="shared" si="4"/>
        <v>9.702105924746443</v>
      </c>
    </row>
    <row r="17" spans="1:12" ht="12.75">
      <c r="A17" s="3">
        <v>7</v>
      </c>
      <c r="B17" s="3">
        <v>0.5</v>
      </c>
      <c r="C17" s="3">
        <v>3</v>
      </c>
      <c r="D17" s="3">
        <v>5</v>
      </c>
      <c r="E17" s="5">
        <f t="shared" si="9"/>
        <v>59.5</v>
      </c>
      <c r="F17" s="3">
        <v>6</v>
      </c>
      <c r="G17" s="5">
        <f t="shared" si="10"/>
        <v>267.75</v>
      </c>
      <c r="H17" s="4">
        <v>36</v>
      </c>
      <c r="I17" s="5">
        <f t="shared" si="11"/>
        <v>26.666666666666664</v>
      </c>
      <c r="J17" s="3">
        <v>20</v>
      </c>
      <c r="K17" s="5">
        <f t="shared" si="12"/>
        <v>54.88339912942711</v>
      </c>
      <c r="L17" s="6">
        <f t="shared" si="4"/>
        <v>9.147233188237852</v>
      </c>
    </row>
    <row r="18" spans="1:12" ht="12.75">
      <c r="A18" s="3">
        <v>7</v>
      </c>
      <c r="B18" s="3">
        <v>0.5</v>
      </c>
      <c r="C18" s="3">
        <v>3</v>
      </c>
      <c r="D18" s="3">
        <v>5</v>
      </c>
      <c r="E18" s="5">
        <f t="shared" si="9"/>
        <v>59.5</v>
      </c>
      <c r="F18" s="3">
        <v>6</v>
      </c>
      <c r="G18" s="5">
        <f t="shared" si="10"/>
        <v>267.75</v>
      </c>
      <c r="H18" s="3">
        <v>24</v>
      </c>
      <c r="I18" s="5">
        <f t="shared" si="11"/>
        <v>17.777777777777775</v>
      </c>
      <c r="J18" s="4">
        <v>25</v>
      </c>
      <c r="K18" s="5">
        <f t="shared" si="12"/>
        <v>60.12175147149325</v>
      </c>
      <c r="L18" s="6">
        <f t="shared" si="4"/>
        <v>10.02029191191554</v>
      </c>
    </row>
    <row r="19" spans="1:12" ht="12.75">
      <c r="A19" s="3">
        <v>7</v>
      </c>
      <c r="B19" s="3">
        <v>0.5</v>
      </c>
      <c r="C19" s="3">
        <v>3</v>
      </c>
      <c r="D19" s="3">
        <v>5</v>
      </c>
      <c r="E19" s="5">
        <f t="shared" si="9"/>
        <v>59.5</v>
      </c>
      <c r="F19" s="3">
        <v>6</v>
      </c>
      <c r="G19" s="5">
        <f t="shared" si="10"/>
        <v>267.75</v>
      </c>
      <c r="H19" s="3">
        <v>24</v>
      </c>
      <c r="I19" s="5">
        <f t="shared" si="11"/>
        <v>17.777777777777775</v>
      </c>
      <c r="J19" s="4">
        <v>30</v>
      </c>
      <c r="K19" s="5">
        <f t="shared" si="12"/>
        <v>54.88339912942711</v>
      </c>
      <c r="L19" s="6">
        <f t="shared" si="4"/>
        <v>9.147233188237852</v>
      </c>
    </row>
    <row r="20" spans="1:12" ht="12.75">
      <c r="A20" s="3">
        <v>7</v>
      </c>
      <c r="B20" s="3">
        <v>0.5</v>
      </c>
      <c r="C20" s="3">
        <v>3</v>
      </c>
      <c r="D20" s="3">
        <v>5</v>
      </c>
      <c r="E20" s="5">
        <f t="shared" si="9"/>
        <v>59.5</v>
      </c>
      <c r="F20" s="3">
        <v>6</v>
      </c>
      <c r="G20" s="5">
        <f t="shared" si="10"/>
        <v>267.75</v>
      </c>
      <c r="H20" s="3">
        <v>24</v>
      </c>
      <c r="I20" s="5">
        <f t="shared" si="11"/>
        <v>17.777777777777775</v>
      </c>
      <c r="J20" s="4">
        <v>35</v>
      </c>
      <c r="K20" s="5">
        <f t="shared" si="12"/>
        <v>50.81215405786297</v>
      </c>
      <c r="L20" s="6">
        <f t="shared" si="4"/>
        <v>8.468692342977162</v>
      </c>
    </row>
    <row r="21" spans="1:12" ht="12.75">
      <c r="A21" s="5" t="s">
        <v>12</v>
      </c>
      <c r="B21" s="12" t="s">
        <v>13</v>
      </c>
      <c r="C21" s="13"/>
      <c r="D21" s="13"/>
      <c r="E21" s="13"/>
      <c r="F21" s="13"/>
      <c r="G21" s="13"/>
      <c r="H21" s="13"/>
      <c r="I21" s="13"/>
      <c r="J21" s="13"/>
      <c r="K21" s="13"/>
      <c r="L21" s="14"/>
    </row>
  </sheetData>
  <mergeCells count="1">
    <mergeCell ref="B21:L21"/>
  </mergeCells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  <headerFooter alignWithMargins="0">
    <oddHeader>&amp;L&amp;10tabella legno    maiolin fabio | 427439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showGridLines="0" tabSelected="1" workbookViewId="0" topLeftCell="A1">
      <selection activeCell="I29" sqref="I29"/>
    </sheetView>
  </sheetViews>
  <sheetFormatPr defaultColWidth="10.296875" defaultRowHeight="19.5" customHeight="1"/>
  <cols>
    <col min="1" max="1" width="10" style="7" customWidth="1"/>
    <col min="2" max="5" width="9.59765625" style="7" customWidth="1"/>
    <col min="6" max="6" width="7.8984375" style="7" customWidth="1"/>
    <col min="7" max="7" width="8.3984375" style="7" customWidth="1"/>
    <col min="8" max="8" width="10" style="7" customWidth="1"/>
    <col min="9" max="9" width="12.69921875" style="7" customWidth="1"/>
    <col min="10" max="10" width="8.296875" style="7" customWidth="1"/>
    <col min="11" max="11" width="8.59765625" style="7" customWidth="1"/>
    <col min="12" max="16384" width="10.296875" style="7" customWidth="1"/>
  </cols>
  <sheetData>
    <row r="1" spans="1:1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14</v>
      </c>
      <c r="I1" s="2" t="s">
        <v>8</v>
      </c>
      <c r="J1" s="2" t="s">
        <v>15</v>
      </c>
      <c r="K1" s="2" t="s">
        <v>16</v>
      </c>
    </row>
    <row r="2" spans="1:11" ht="12.75">
      <c r="A2" s="3">
        <v>5</v>
      </c>
      <c r="B2" s="3">
        <v>1.5</v>
      </c>
      <c r="C2" s="4">
        <v>2</v>
      </c>
      <c r="D2" s="3">
        <v>2</v>
      </c>
      <c r="E2" s="5">
        <f aca="true" t="shared" si="0" ref="E2:E9">(B2+C2+D2)*A2</f>
        <v>27.5</v>
      </c>
      <c r="F2" s="3">
        <v>6</v>
      </c>
      <c r="G2" s="5">
        <f aca="true" t="shared" si="1" ref="G2:G9">E2*F2^2/8</f>
        <v>123.75</v>
      </c>
      <c r="H2" s="3">
        <v>235</v>
      </c>
      <c r="I2" s="5">
        <f>H2/1.15</f>
        <v>204.34782608695653</v>
      </c>
      <c r="J2" s="5">
        <f aca="true" t="shared" si="2" ref="J2:J9">G2*1000/I2</f>
        <v>605.5851063829787</v>
      </c>
      <c r="K2" s="8">
        <v>330</v>
      </c>
    </row>
    <row r="3" spans="1:11" ht="12.75">
      <c r="A3" s="3">
        <v>5</v>
      </c>
      <c r="B3" s="3">
        <v>1.5</v>
      </c>
      <c r="C3" s="4">
        <v>2.5</v>
      </c>
      <c r="D3" s="3">
        <v>2</v>
      </c>
      <c r="E3" s="5">
        <f t="shared" si="0"/>
        <v>30</v>
      </c>
      <c r="F3" s="3">
        <v>6</v>
      </c>
      <c r="G3" s="5">
        <f t="shared" si="1"/>
        <v>135</v>
      </c>
      <c r="H3" s="3">
        <v>235</v>
      </c>
      <c r="I3" s="5">
        <f aca="true" t="shared" si="3" ref="I3:I9">H3/1.35</f>
        <v>174.07407407407408</v>
      </c>
      <c r="J3" s="5">
        <f t="shared" si="2"/>
        <v>775.531914893617</v>
      </c>
      <c r="K3" s="8">
        <v>360</v>
      </c>
    </row>
    <row r="4" spans="1:11" ht="12.75">
      <c r="A4" s="3">
        <v>5</v>
      </c>
      <c r="B4" s="3">
        <v>1.5</v>
      </c>
      <c r="C4" s="4">
        <v>3</v>
      </c>
      <c r="D4" s="3">
        <v>2</v>
      </c>
      <c r="E4" s="5">
        <f t="shared" si="0"/>
        <v>32.5</v>
      </c>
      <c r="F4" s="3">
        <v>6</v>
      </c>
      <c r="G4" s="5">
        <f t="shared" si="1"/>
        <v>146.25</v>
      </c>
      <c r="H4" s="3">
        <v>235</v>
      </c>
      <c r="I4" s="5">
        <f t="shared" si="3"/>
        <v>174.07407407407408</v>
      </c>
      <c r="J4" s="5">
        <f t="shared" si="2"/>
        <v>840.1595744680851</v>
      </c>
      <c r="K4" s="8">
        <v>360</v>
      </c>
    </row>
    <row r="5" spans="1:11" ht="12.75">
      <c r="A5" s="3">
        <v>5</v>
      </c>
      <c r="B5" s="3">
        <v>1.5</v>
      </c>
      <c r="C5" s="3">
        <v>3</v>
      </c>
      <c r="D5" s="4">
        <v>2</v>
      </c>
      <c r="E5" s="5">
        <f t="shared" si="0"/>
        <v>32.5</v>
      </c>
      <c r="F5" s="3">
        <v>6</v>
      </c>
      <c r="G5" s="5">
        <f t="shared" si="1"/>
        <v>146.25</v>
      </c>
      <c r="H5" s="3">
        <v>235</v>
      </c>
      <c r="I5" s="5">
        <f t="shared" si="3"/>
        <v>174.07407407407408</v>
      </c>
      <c r="J5" s="5">
        <f t="shared" si="2"/>
        <v>840.1595744680851</v>
      </c>
      <c r="K5" s="8">
        <v>360</v>
      </c>
    </row>
    <row r="6" spans="1:11" ht="12.75">
      <c r="A6" s="3">
        <v>5</v>
      </c>
      <c r="B6" s="3">
        <v>1.5</v>
      </c>
      <c r="C6" s="3">
        <v>2.5</v>
      </c>
      <c r="D6" s="4">
        <v>3</v>
      </c>
      <c r="E6" s="5">
        <f t="shared" si="0"/>
        <v>35</v>
      </c>
      <c r="F6" s="3">
        <v>6</v>
      </c>
      <c r="G6" s="5">
        <f t="shared" si="1"/>
        <v>157.5</v>
      </c>
      <c r="H6" s="3">
        <v>235</v>
      </c>
      <c r="I6" s="5">
        <f t="shared" si="3"/>
        <v>174.07407407407408</v>
      </c>
      <c r="J6" s="5">
        <f t="shared" si="2"/>
        <v>904.7872340425532</v>
      </c>
      <c r="K6" s="8">
        <v>400</v>
      </c>
    </row>
    <row r="7" spans="1:11" ht="12.75">
      <c r="A7" s="3">
        <v>5</v>
      </c>
      <c r="B7" s="3">
        <v>1.5</v>
      </c>
      <c r="C7" s="3">
        <v>2.5</v>
      </c>
      <c r="D7" s="4">
        <v>4</v>
      </c>
      <c r="E7" s="5">
        <f t="shared" si="0"/>
        <v>40</v>
      </c>
      <c r="F7" s="3">
        <v>6</v>
      </c>
      <c r="G7" s="5">
        <f t="shared" si="1"/>
        <v>180</v>
      </c>
      <c r="H7" s="3">
        <v>235</v>
      </c>
      <c r="I7" s="5">
        <f t="shared" si="3"/>
        <v>174.07407407407408</v>
      </c>
      <c r="J7" s="5">
        <f t="shared" si="2"/>
        <v>1034.0425531914893</v>
      </c>
      <c r="K7" s="8">
        <v>400</v>
      </c>
    </row>
    <row r="8" spans="1:11" ht="12.75">
      <c r="A8" s="3">
        <v>5</v>
      </c>
      <c r="B8" s="3">
        <v>1.5</v>
      </c>
      <c r="C8" s="3">
        <v>2.5</v>
      </c>
      <c r="D8" s="4">
        <v>5</v>
      </c>
      <c r="E8" s="5">
        <f t="shared" si="0"/>
        <v>45</v>
      </c>
      <c r="F8" s="3">
        <v>6</v>
      </c>
      <c r="G8" s="5">
        <f t="shared" si="1"/>
        <v>202.5</v>
      </c>
      <c r="H8" s="3">
        <v>235</v>
      </c>
      <c r="I8" s="5">
        <f t="shared" si="3"/>
        <v>174.07407407407408</v>
      </c>
      <c r="J8" s="5">
        <f t="shared" si="2"/>
        <v>1163.2978723404256</v>
      </c>
      <c r="K8" s="8">
        <v>450</v>
      </c>
    </row>
    <row r="9" spans="1:11" ht="12.75">
      <c r="A9" s="3">
        <v>5</v>
      </c>
      <c r="B9" s="3">
        <v>1.5</v>
      </c>
      <c r="C9" s="3">
        <v>2.5</v>
      </c>
      <c r="D9" s="3">
        <v>5</v>
      </c>
      <c r="E9" s="5">
        <f t="shared" si="0"/>
        <v>45</v>
      </c>
      <c r="F9" s="4">
        <v>6</v>
      </c>
      <c r="G9" s="5">
        <f t="shared" si="1"/>
        <v>202.5</v>
      </c>
      <c r="H9" s="3">
        <v>235</v>
      </c>
      <c r="I9" s="5">
        <f t="shared" si="3"/>
        <v>174.07407407407408</v>
      </c>
      <c r="J9" s="5">
        <f t="shared" si="2"/>
        <v>1163.2978723404256</v>
      </c>
      <c r="K9" s="8">
        <v>450</v>
      </c>
    </row>
    <row r="10" spans="1:11" ht="12.75">
      <c r="A10" s="3">
        <v>5</v>
      </c>
      <c r="B10" s="3">
        <v>1.5</v>
      </c>
      <c r="C10" s="3">
        <v>2.5</v>
      </c>
      <c r="D10" s="3">
        <v>5</v>
      </c>
      <c r="E10" s="5">
        <f aca="true" t="shared" si="4" ref="E10:E18">(B10+C10+D10)*A10</f>
        <v>45</v>
      </c>
      <c r="F10" s="4">
        <v>7.5</v>
      </c>
      <c r="G10" s="5">
        <f aca="true" t="shared" si="5" ref="G10:G18">E10*F10^2/8</f>
        <v>316.40625</v>
      </c>
      <c r="H10" s="3">
        <v>235</v>
      </c>
      <c r="I10" s="5">
        <f aca="true" t="shared" si="6" ref="I10:I18">H10/1.35</f>
        <v>174.07407407407408</v>
      </c>
      <c r="J10" s="5">
        <f aca="true" t="shared" si="7" ref="J10:J18">G10*1000/I10</f>
        <v>1817.652925531915</v>
      </c>
      <c r="K10" s="8">
        <v>500</v>
      </c>
    </row>
    <row r="11" spans="1:11" ht="12.75">
      <c r="A11" s="3">
        <v>5</v>
      </c>
      <c r="B11" s="3">
        <v>1.5</v>
      </c>
      <c r="C11" s="3">
        <v>2.5</v>
      </c>
      <c r="D11" s="3">
        <v>5</v>
      </c>
      <c r="E11" s="5">
        <f t="shared" si="4"/>
        <v>45</v>
      </c>
      <c r="F11" s="4">
        <v>9</v>
      </c>
      <c r="G11" s="5">
        <f t="shared" si="5"/>
        <v>455.625</v>
      </c>
      <c r="H11" s="3">
        <v>235</v>
      </c>
      <c r="I11" s="5">
        <f t="shared" si="6"/>
        <v>174.07407407407408</v>
      </c>
      <c r="J11" s="5">
        <f t="shared" si="7"/>
        <v>2617.4202127659573</v>
      </c>
      <c r="K11" s="8">
        <v>600</v>
      </c>
    </row>
    <row r="12" spans="1:11" ht="12.75">
      <c r="A12" s="4">
        <v>5</v>
      </c>
      <c r="B12" s="3">
        <v>1.5</v>
      </c>
      <c r="C12" s="3">
        <v>2.5</v>
      </c>
      <c r="D12" s="3">
        <v>2</v>
      </c>
      <c r="E12" s="5">
        <f t="shared" si="4"/>
        <v>30</v>
      </c>
      <c r="F12" s="3">
        <v>6</v>
      </c>
      <c r="G12" s="5">
        <f t="shared" si="5"/>
        <v>135</v>
      </c>
      <c r="H12" s="3">
        <v>235</v>
      </c>
      <c r="I12" s="5">
        <f t="shared" si="6"/>
        <v>174.07407407407408</v>
      </c>
      <c r="J12" s="5">
        <f t="shared" si="7"/>
        <v>775.531914893617</v>
      </c>
      <c r="K12" s="8">
        <v>360</v>
      </c>
    </row>
    <row r="13" spans="1:11" ht="12.75">
      <c r="A13" s="4">
        <v>6</v>
      </c>
      <c r="B13" s="3">
        <v>1.5</v>
      </c>
      <c r="C13" s="3">
        <v>2.5</v>
      </c>
      <c r="D13" s="3">
        <v>2</v>
      </c>
      <c r="E13" s="5">
        <f t="shared" si="4"/>
        <v>36</v>
      </c>
      <c r="F13" s="3">
        <v>6</v>
      </c>
      <c r="G13" s="5">
        <f t="shared" si="5"/>
        <v>162</v>
      </c>
      <c r="H13" s="3">
        <v>235</v>
      </c>
      <c r="I13" s="5">
        <f t="shared" si="6"/>
        <v>174.07407407407408</v>
      </c>
      <c r="J13" s="5">
        <f t="shared" si="7"/>
        <v>930.6382978723404</v>
      </c>
      <c r="K13" s="8">
        <v>400</v>
      </c>
    </row>
    <row r="14" spans="1:11" ht="12.75">
      <c r="A14" s="4">
        <v>7</v>
      </c>
      <c r="B14" s="3">
        <v>1.5</v>
      </c>
      <c r="C14" s="3">
        <v>2.5</v>
      </c>
      <c r="D14" s="3">
        <v>2</v>
      </c>
      <c r="E14" s="5">
        <f t="shared" si="4"/>
        <v>42</v>
      </c>
      <c r="F14" s="3">
        <v>6</v>
      </c>
      <c r="G14" s="5">
        <f t="shared" si="5"/>
        <v>189</v>
      </c>
      <c r="H14" s="3">
        <v>235</v>
      </c>
      <c r="I14" s="5">
        <f t="shared" si="6"/>
        <v>174.07407407407408</v>
      </c>
      <c r="J14" s="5">
        <f t="shared" si="7"/>
        <v>1085.7446808510638</v>
      </c>
      <c r="K14" s="8">
        <v>400</v>
      </c>
    </row>
    <row r="15" spans="1:11" ht="12.75">
      <c r="A15" s="3">
        <v>6</v>
      </c>
      <c r="B15" s="3">
        <v>1.5</v>
      </c>
      <c r="C15" s="3">
        <v>2.5</v>
      </c>
      <c r="D15" s="3">
        <v>2</v>
      </c>
      <c r="E15" s="5">
        <f t="shared" si="4"/>
        <v>36</v>
      </c>
      <c r="F15" s="3">
        <v>6</v>
      </c>
      <c r="G15" s="5">
        <f t="shared" si="5"/>
        <v>162</v>
      </c>
      <c r="H15" s="4">
        <v>235</v>
      </c>
      <c r="I15" s="5">
        <f t="shared" si="6"/>
        <v>174.07407407407408</v>
      </c>
      <c r="J15" s="5">
        <f t="shared" si="7"/>
        <v>930.6382978723404</v>
      </c>
      <c r="K15" s="8">
        <v>400</v>
      </c>
    </row>
    <row r="16" spans="1:11" ht="12.75">
      <c r="A16" s="3">
        <v>6</v>
      </c>
      <c r="B16" s="3">
        <v>1.5</v>
      </c>
      <c r="C16" s="3">
        <v>2.5</v>
      </c>
      <c r="D16" s="3">
        <v>2</v>
      </c>
      <c r="E16" s="5">
        <f t="shared" si="4"/>
        <v>36</v>
      </c>
      <c r="F16" s="3">
        <v>6</v>
      </c>
      <c r="G16" s="5">
        <f t="shared" si="5"/>
        <v>162</v>
      </c>
      <c r="H16" s="4">
        <v>275</v>
      </c>
      <c r="I16" s="5">
        <f t="shared" si="6"/>
        <v>203.7037037037037</v>
      </c>
      <c r="J16" s="5">
        <f t="shared" si="7"/>
        <v>795.2727272727273</v>
      </c>
      <c r="K16" s="8">
        <v>360</v>
      </c>
    </row>
    <row r="17" spans="1:11" ht="12.75">
      <c r="A17" s="3">
        <v>6</v>
      </c>
      <c r="B17" s="3">
        <v>1.5</v>
      </c>
      <c r="C17" s="3">
        <v>2.5</v>
      </c>
      <c r="D17" s="3">
        <v>2</v>
      </c>
      <c r="E17" s="5">
        <f t="shared" si="4"/>
        <v>36</v>
      </c>
      <c r="F17" s="3">
        <v>6</v>
      </c>
      <c r="G17" s="5">
        <f t="shared" si="5"/>
        <v>162</v>
      </c>
      <c r="H17" s="4">
        <v>355</v>
      </c>
      <c r="I17" s="5">
        <f t="shared" si="6"/>
        <v>262.96296296296293</v>
      </c>
      <c r="J17" s="5">
        <f t="shared" si="7"/>
        <v>616.0563380281691</v>
      </c>
      <c r="K17" s="8">
        <v>330</v>
      </c>
    </row>
    <row r="18" spans="1:11" ht="12.75">
      <c r="A18" s="3">
        <v>6</v>
      </c>
      <c r="B18" s="3">
        <v>1.5</v>
      </c>
      <c r="C18" s="3">
        <v>2.5</v>
      </c>
      <c r="D18" s="3">
        <v>2</v>
      </c>
      <c r="E18" s="5">
        <f t="shared" si="4"/>
        <v>36</v>
      </c>
      <c r="F18" s="3">
        <v>6</v>
      </c>
      <c r="G18" s="5">
        <f t="shared" si="5"/>
        <v>162</v>
      </c>
      <c r="H18" s="4">
        <v>440</v>
      </c>
      <c r="I18" s="5">
        <f t="shared" si="6"/>
        <v>325.9259259259259</v>
      </c>
      <c r="J18" s="5">
        <f t="shared" si="7"/>
        <v>497.04545454545456</v>
      </c>
      <c r="K18" s="8">
        <v>300</v>
      </c>
    </row>
    <row r="19" spans="1:11" ht="12.75">
      <c r="A19" s="9" t="s">
        <v>12</v>
      </c>
      <c r="B19" s="12" t="s">
        <v>17</v>
      </c>
      <c r="C19" s="15"/>
      <c r="D19" s="15"/>
      <c r="E19" s="15"/>
      <c r="F19" s="15"/>
      <c r="G19" s="15"/>
      <c r="H19" s="15"/>
      <c r="I19" s="15"/>
      <c r="J19" s="15"/>
      <c r="K19" s="16"/>
    </row>
  </sheetData>
  <mergeCells count="1">
    <mergeCell ref="B19:K19"/>
  </mergeCells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  <headerFooter alignWithMargins="0">
    <oddHeader>&amp;L&amp;10tabella acciaio    maiolin fabio | 427439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showGridLines="0" workbookViewId="0" topLeftCell="A1">
      <selection activeCell="B24" sqref="B24:R24"/>
    </sheetView>
  </sheetViews>
  <sheetFormatPr defaultColWidth="10.296875" defaultRowHeight="19.5" customHeight="1"/>
  <cols>
    <col min="1" max="1" width="10" style="10" bestFit="1" customWidth="1"/>
    <col min="2" max="5" width="9.59765625" style="10" customWidth="1"/>
    <col min="6" max="6" width="7" style="10" customWidth="1"/>
    <col min="7" max="7" width="8.296875" style="10" customWidth="1"/>
    <col min="8" max="8" width="8.3984375" style="10" customWidth="1"/>
    <col min="9" max="9" width="12.59765625" style="10" customWidth="1"/>
    <col min="10" max="10" width="11" style="10" customWidth="1"/>
    <col min="11" max="11" width="11.59765625" style="10" customWidth="1"/>
    <col min="12" max="15" width="7.09765625" style="10" customWidth="1"/>
    <col min="16" max="16" width="8.09765625" style="10" customWidth="1"/>
    <col min="17" max="18" width="7.09765625" style="10" customWidth="1"/>
    <col min="19" max="16384" width="10.296875" style="10" customWidth="1"/>
  </cols>
  <sheetData>
    <row r="1" spans="1:18" ht="12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22</v>
      </c>
      <c r="M1" s="2" t="s">
        <v>23</v>
      </c>
      <c r="N1" s="2" t="s">
        <v>9</v>
      </c>
      <c r="O1" s="2" t="s">
        <v>10</v>
      </c>
      <c r="P1" s="2" t="s">
        <v>24</v>
      </c>
      <c r="Q1" s="2" t="s">
        <v>25</v>
      </c>
      <c r="R1" s="2" t="s">
        <v>26</v>
      </c>
    </row>
    <row r="2" spans="1:18" ht="12.75">
      <c r="A2" s="3">
        <v>5</v>
      </c>
      <c r="B2" s="3">
        <v>2.5</v>
      </c>
      <c r="C2" s="4">
        <v>2</v>
      </c>
      <c r="D2" s="3">
        <v>2</v>
      </c>
      <c r="E2" s="5">
        <f aca="true" t="shared" si="0" ref="E2:E12">(B2+C2+D2)*A2</f>
        <v>32.5</v>
      </c>
      <c r="F2" s="3">
        <v>6</v>
      </c>
      <c r="G2" s="5">
        <f aca="true" t="shared" si="1" ref="G2:G23">E2*F2^2/8</f>
        <v>146.25</v>
      </c>
      <c r="H2" s="3">
        <v>235</v>
      </c>
      <c r="I2" s="5">
        <f>H2/1.15</f>
        <v>204.34782608695653</v>
      </c>
      <c r="J2" s="3">
        <v>40</v>
      </c>
      <c r="K2" s="5">
        <f>J2/1.5</f>
        <v>26.666666666666668</v>
      </c>
      <c r="L2" s="5">
        <f aca="true" t="shared" si="2" ref="L2:L23">K2/(K2+I2/15)</f>
        <v>0.6618705035971224</v>
      </c>
      <c r="M2" s="5">
        <f aca="true" t="shared" si="3" ref="M2:M23">(2/(L2*(1-L2/3)))^0.5</f>
        <v>1.969041326590023</v>
      </c>
      <c r="N2" s="3">
        <v>25</v>
      </c>
      <c r="O2" s="5">
        <f aca="true" t="shared" si="4" ref="O2:O23">M2*(G2/(K2*N2/1000))^0.5</f>
        <v>29.16408787771581</v>
      </c>
      <c r="P2" s="3">
        <v>5</v>
      </c>
      <c r="Q2" s="5">
        <f aca="true" t="shared" si="5" ref="Q2:Q23">O2+P2</f>
        <v>34.164087877715815</v>
      </c>
      <c r="R2" s="11">
        <f aca="true" t="shared" si="6" ref="R2:R23">Q2/(F2*100)</f>
        <v>0.05694014646285969</v>
      </c>
    </row>
    <row r="3" spans="1:18" ht="12.75">
      <c r="A3" s="3">
        <v>5</v>
      </c>
      <c r="B3" s="3">
        <v>2.5</v>
      </c>
      <c r="C3" s="4">
        <v>2.5</v>
      </c>
      <c r="D3" s="3">
        <v>2</v>
      </c>
      <c r="E3" s="5">
        <f t="shared" si="0"/>
        <v>35</v>
      </c>
      <c r="F3" s="3">
        <v>6</v>
      </c>
      <c r="G3" s="5">
        <f t="shared" si="1"/>
        <v>157.5</v>
      </c>
      <c r="H3" s="3">
        <v>235</v>
      </c>
      <c r="I3" s="5">
        <f aca="true" t="shared" si="7" ref="I3:I23">H3/1.35</f>
        <v>174.07407407407408</v>
      </c>
      <c r="J3" s="3">
        <v>40</v>
      </c>
      <c r="K3" s="5">
        <f aca="true" t="shared" si="8" ref="K3:K23">J3/1.35</f>
        <v>29.629629629629626</v>
      </c>
      <c r="L3" s="5">
        <f t="shared" si="2"/>
        <v>0.718562874251497</v>
      </c>
      <c r="M3" s="5">
        <f t="shared" si="3"/>
        <v>1.91310578726866</v>
      </c>
      <c r="N3" s="3">
        <v>25</v>
      </c>
      <c r="O3" s="5">
        <f t="shared" si="4"/>
        <v>27.896270705801133</v>
      </c>
      <c r="P3" s="3">
        <v>5</v>
      </c>
      <c r="Q3" s="5">
        <f t="shared" si="5"/>
        <v>32.89627070580113</v>
      </c>
      <c r="R3" s="11">
        <f t="shared" si="6"/>
        <v>0.05482711784300188</v>
      </c>
    </row>
    <row r="4" spans="1:18" ht="12.75">
      <c r="A4" s="3">
        <v>5</v>
      </c>
      <c r="B4" s="3">
        <v>2.5</v>
      </c>
      <c r="C4" s="4">
        <v>3</v>
      </c>
      <c r="D4" s="3">
        <v>2</v>
      </c>
      <c r="E4" s="5">
        <f t="shared" si="0"/>
        <v>37.5</v>
      </c>
      <c r="F4" s="3">
        <v>6</v>
      </c>
      <c r="G4" s="5">
        <f t="shared" si="1"/>
        <v>168.75</v>
      </c>
      <c r="H4" s="3">
        <v>235</v>
      </c>
      <c r="I4" s="5">
        <f t="shared" si="7"/>
        <v>174.07407407407408</v>
      </c>
      <c r="J4" s="3">
        <v>40</v>
      </c>
      <c r="K4" s="5">
        <f t="shared" si="8"/>
        <v>29.629629629629626</v>
      </c>
      <c r="L4" s="5">
        <f t="shared" si="2"/>
        <v>0.718562874251497</v>
      </c>
      <c r="M4" s="5">
        <f t="shared" si="3"/>
        <v>1.91310578726866</v>
      </c>
      <c r="N4" s="3">
        <v>25</v>
      </c>
      <c r="O4" s="5">
        <f t="shared" si="4"/>
        <v>28.875383472246586</v>
      </c>
      <c r="P4" s="3">
        <v>5</v>
      </c>
      <c r="Q4" s="5">
        <f t="shared" si="5"/>
        <v>33.87538347224658</v>
      </c>
      <c r="R4" s="11">
        <f t="shared" si="6"/>
        <v>0.0564589724537443</v>
      </c>
    </row>
    <row r="5" spans="1:18" ht="12.75">
      <c r="A5" s="3">
        <v>5</v>
      </c>
      <c r="B5" s="3">
        <v>2.5</v>
      </c>
      <c r="C5" s="3">
        <v>2.5</v>
      </c>
      <c r="D5" s="4">
        <v>2</v>
      </c>
      <c r="E5" s="5">
        <f t="shared" si="0"/>
        <v>35</v>
      </c>
      <c r="F5" s="3">
        <v>6</v>
      </c>
      <c r="G5" s="5">
        <f t="shared" si="1"/>
        <v>157.5</v>
      </c>
      <c r="H5" s="3">
        <v>235</v>
      </c>
      <c r="I5" s="5">
        <f t="shared" si="7"/>
        <v>174.07407407407408</v>
      </c>
      <c r="J5" s="3">
        <v>40</v>
      </c>
      <c r="K5" s="5">
        <f t="shared" si="8"/>
        <v>29.629629629629626</v>
      </c>
      <c r="L5" s="5">
        <f t="shared" si="2"/>
        <v>0.718562874251497</v>
      </c>
      <c r="M5" s="5">
        <f t="shared" si="3"/>
        <v>1.91310578726866</v>
      </c>
      <c r="N5" s="3">
        <v>25</v>
      </c>
      <c r="O5" s="5">
        <f t="shared" si="4"/>
        <v>27.896270705801133</v>
      </c>
      <c r="P5" s="3">
        <v>5</v>
      </c>
      <c r="Q5" s="5">
        <f t="shared" si="5"/>
        <v>32.89627070580113</v>
      </c>
      <c r="R5" s="11">
        <f t="shared" si="6"/>
        <v>0.05482711784300188</v>
      </c>
    </row>
    <row r="6" spans="1:18" ht="12.75">
      <c r="A6" s="3">
        <v>5</v>
      </c>
      <c r="B6" s="3">
        <v>2.5</v>
      </c>
      <c r="C6" s="3">
        <v>2.5</v>
      </c>
      <c r="D6" s="4">
        <v>3</v>
      </c>
      <c r="E6" s="5">
        <f t="shared" si="0"/>
        <v>40</v>
      </c>
      <c r="F6" s="3">
        <v>6</v>
      </c>
      <c r="G6" s="5">
        <f t="shared" si="1"/>
        <v>180</v>
      </c>
      <c r="H6" s="3">
        <v>235</v>
      </c>
      <c r="I6" s="5">
        <f t="shared" si="7"/>
        <v>174.07407407407408</v>
      </c>
      <c r="J6" s="3">
        <v>40</v>
      </c>
      <c r="K6" s="5">
        <f t="shared" si="8"/>
        <v>29.629629629629626</v>
      </c>
      <c r="L6" s="5">
        <f t="shared" si="2"/>
        <v>0.718562874251497</v>
      </c>
      <c r="M6" s="5">
        <f t="shared" si="3"/>
        <v>1.91310578726866</v>
      </c>
      <c r="N6" s="3">
        <v>25</v>
      </c>
      <c r="O6" s="5">
        <f t="shared" si="4"/>
        <v>29.82236781423038</v>
      </c>
      <c r="P6" s="3">
        <v>5</v>
      </c>
      <c r="Q6" s="5">
        <f t="shared" si="5"/>
        <v>34.822367814230375</v>
      </c>
      <c r="R6" s="11">
        <f t="shared" si="6"/>
        <v>0.05803727969038396</v>
      </c>
    </row>
    <row r="7" spans="1:18" ht="12.75">
      <c r="A7" s="3">
        <v>5</v>
      </c>
      <c r="B7" s="3">
        <v>2.5</v>
      </c>
      <c r="C7" s="3">
        <v>2.5</v>
      </c>
      <c r="D7" s="4">
        <v>4</v>
      </c>
      <c r="E7" s="5">
        <f t="shared" si="0"/>
        <v>45</v>
      </c>
      <c r="F7" s="3">
        <v>6</v>
      </c>
      <c r="G7" s="5">
        <f t="shared" si="1"/>
        <v>202.5</v>
      </c>
      <c r="H7" s="3">
        <v>235</v>
      </c>
      <c r="I7" s="5">
        <f t="shared" si="7"/>
        <v>174.07407407407408</v>
      </c>
      <c r="J7" s="3">
        <v>40</v>
      </c>
      <c r="K7" s="5">
        <f t="shared" si="8"/>
        <v>29.629629629629626</v>
      </c>
      <c r="L7" s="5">
        <f t="shared" si="2"/>
        <v>0.718562874251497</v>
      </c>
      <c r="M7" s="5">
        <f t="shared" si="3"/>
        <v>1.91310578726866</v>
      </c>
      <c r="N7" s="3">
        <v>25</v>
      </c>
      <c r="O7" s="5">
        <f t="shared" si="4"/>
        <v>31.631397768722607</v>
      </c>
      <c r="P7" s="3">
        <v>5</v>
      </c>
      <c r="Q7" s="5">
        <f t="shared" si="5"/>
        <v>36.63139776872261</v>
      </c>
      <c r="R7" s="11">
        <f t="shared" si="6"/>
        <v>0.06105232961453768</v>
      </c>
    </row>
    <row r="8" spans="1:18" ht="12.75">
      <c r="A8" s="3">
        <v>5</v>
      </c>
      <c r="B8" s="3">
        <v>2.5</v>
      </c>
      <c r="C8" s="3">
        <v>2.5</v>
      </c>
      <c r="D8" s="4">
        <v>5</v>
      </c>
      <c r="E8" s="5">
        <f t="shared" si="0"/>
        <v>50</v>
      </c>
      <c r="F8" s="3">
        <v>6</v>
      </c>
      <c r="G8" s="5">
        <f t="shared" si="1"/>
        <v>225</v>
      </c>
      <c r="H8" s="3">
        <v>235</v>
      </c>
      <c r="I8" s="5">
        <f t="shared" si="7"/>
        <v>174.07407407407408</v>
      </c>
      <c r="J8" s="3">
        <v>40</v>
      </c>
      <c r="K8" s="5">
        <f t="shared" si="8"/>
        <v>29.629629629629626</v>
      </c>
      <c r="L8" s="5">
        <f t="shared" si="2"/>
        <v>0.718562874251497</v>
      </c>
      <c r="M8" s="5">
        <f t="shared" si="3"/>
        <v>1.91310578726866</v>
      </c>
      <c r="N8" s="3">
        <v>25</v>
      </c>
      <c r="O8" s="5">
        <f t="shared" si="4"/>
        <v>33.34242084131047</v>
      </c>
      <c r="P8" s="3">
        <v>5</v>
      </c>
      <c r="Q8" s="5">
        <f t="shared" si="5"/>
        <v>38.34242084131047</v>
      </c>
      <c r="R8" s="11">
        <f t="shared" si="6"/>
        <v>0.06390403473551745</v>
      </c>
    </row>
    <row r="9" spans="1:18" ht="12.75">
      <c r="A9" s="3">
        <v>5</v>
      </c>
      <c r="B9" s="3">
        <v>2.5</v>
      </c>
      <c r="C9" s="3">
        <v>2.5</v>
      </c>
      <c r="D9" s="3">
        <v>2</v>
      </c>
      <c r="E9" s="5">
        <f t="shared" si="0"/>
        <v>35</v>
      </c>
      <c r="F9" s="4">
        <v>5</v>
      </c>
      <c r="G9" s="5">
        <f t="shared" si="1"/>
        <v>109.375</v>
      </c>
      <c r="H9" s="3">
        <v>235</v>
      </c>
      <c r="I9" s="5">
        <f t="shared" si="7"/>
        <v>174.07407407407408</v>
      </c>
      <c r="J9" s="3">
        <v>40</v>
      </c>
      <c r="K9" s="5">
        <f t="shared" si="8"/>
        <v>29.629629629629626</v>
      </c>
      <c r="L9" s="5">
        <f t="shared" si="2"/>
        <v>0.718562874251497</v>
      </c>
      <c r="M9" s="5">
        <f t="shared" si="3"/>
        <v>1.91310578726866</v>
      </c>
      <c r="N9" s="3">
        <v>25</v>
      </c>
      <c r="O9" s="5">
        <f t="shared" si="4"/>
        <v>23.24689225483428</v>
      </c>
      <c r="P9" s="3">
        <v>5</v>
      </c>
      <c r="Q9" s="5">
        <f t="shared" si="5"/>
        <v>28.24689225483428</v>
      </c>
      <c r="R9" s="11">
        <f t="shared" si="6"/>
        <v>0.056493784509668556</v>
      </c>
    </row>
    <row r="10" spans="1:18" ht="12.75">
      <c r="A10" s="3">
        <v>5</v>
      </c>
      <c r="B10" s="3">
        <v>2.5</v>
      </c>
      <c r="C10" s="3">
        <v>2.5</v>
      </c>
      <c r="D10" s="3">
        <v>2</v>
      </c>
      <c r="E10" s="5">
        <f t="shared" si="0"/>
        <v>35</v>
      </c>
      <c r="F10" s="4">
        <v>6</v>
      </c>
      <c r="G10" s="5">
        <f t="shared" si="1"/>
        <v>157.5</v>
      </c>
      <c r="H10" s="3">
        <v>235</v>
      </c>
      <c r="I10" s="5">
        <f t="shared" si="7"/>
        <v>174.07407407407408</v>
      </c>
      <c r="J10" s="3">
        <v>40</v>
      </c>
      <c r="K10" s="5">
        <f t="shared" si="8"/>
        <v>29.629629629629626</v>
      </c>
      <c r="L10" s="5">
        <f t="shared" si="2"/>
        <v>0.718562874251497</v>
      </c>
      <c r="M10" s="5">
        <f t="shared" si="3"/>
        <v>1.91310578726866</v>
      </c>
      <c r="N10" s="3">
        <v>25</v>
      </c>
      <c r="O10" s="5">
        <f t="shared" si="4"/>
        <v>27.896270705801133</v>
      </c>
      <c r="P10" s="3">
        <v>5</v>
      </c>
      <c r="Q10" s="5">
        <f t="shared" si="5"/>
        <v>32.89627070580113</v>
      </c>
      <c r="R10" s="11">
        <f t="shared" si="6"/>
        <v>0.05482711784300188</v>
      </c>
    </row>
    <row r="11" spans="1:18" ht="12.75">
      <c r="A11" s="3">
        <v>5</v>
      </c>
      <c r="B11" s="3">
        <v>2.5</v>
      </c>
      <c r="C11" s="3">
        <v>2.5</v>
      </c>
      <c r="D11" s="3">
        <v>2</v>
      </c>
      <c r="E11" s="5">
        <f t="shared" si="0"/>
        <v>35</v>
      </c>
      <c r="F11" s="4">
        <v>7</v>
      </c>
      <c r="G11" s="5">
        <f t="shared" si="1"/>
        <v>214.375</v>
      </c>
      <c r="H11" s="3">
        <v>235</v>
      </c>
      <c r="I11" s="5">
        <f t="shared" si="7"/>
        <v>174.07407407407408</v>
      </c>
      <c r="J11" s="3">
        <v>40</v>
      </c>
      <c r="K11" s="5">
        <f t="shared" si="8"/>
        <v>29.629629629629626</v>
      </c>
      <c r="L11" s="5">
        <f t="shared" si="2"/>
        <v>0.718562874251497</v>
      </c>
      <c r="M11" s="5">
        <f t="shared" si="3"/>
        <v>1.91310578726866</v>
      </c>
      <c r="N11" s="3">
        <v>25</v>
      </c>
      <c r="O11" s="5">
        <f t="shared" si="4"/>
        <v>32.54564915676799</v>
      </c>
      <c r="P11" s="3">
        <v>5</v>
      </c>
      <c r="Q11" s="5">
        <f t="shared" si="5"/>
        <v>37.54564915676799</v>
      </c>
      <c r="R11" s="11">
        <f t="shared" si="6"/>
        <v>0.053636641652525706</v>
      </c>
    </row>
    <row r="12" spans="1:18" ht="12.75">
      <c r="A12" s="3">
        <v>5</v>
      </c>
      <c r="B12" s="3">
        <v>2.5</v>
      </c>
      <c r="C12" s="3">
        <v>2.5</v>
      </c>
      <c r="D12" s="3">
        <v>2</v>
      </c>
      <c r="E12" s="5">
        <f t="shared" si="0"/>
        <v>35</v>
      </c>
      <c r="F12" s="4">
        <v>8</v>
      </c>
      <c r="G12" s="5">
        <f t="shared" si="1"/>
        <v>280</v>
      </c>
      <c r="H12" s="3">
        <v>235</v>
      </c>
      <c r="I12" s="5">
        <f t="shared" si="7"/>
        <v>174.07407407407408</v>
      </c>
      <c r="J12" s="3">
        <v>40</v>
      </c>
      <c r="K12" s="5">
        <f t="shared" si="8"/>
        <v>29.629629629629626</v>
      </c>
      <c r="L12" s="5">
        <f t="shared" si="2"/>
        <v>0.718562874251497</v>
      </c>
      <c r="M12" s="5">
        <f t="shared" si="3"/>
        <v>1.91310578726866</v>
      </c>
      <c r="N12" s="3">
        <v>25</v>
      </c>
      <c r="O12" s="5">
        <f t="shared" si="4"/>
        <v>37.19502760773485</v>
      </c>
      <c r="P12" s="3">
        <v>5</v>
      </c>
      <c r="Q12" s="5">
        <f t="shared" si="5"/>
        <v>42.19502760773485</v>
      </c>
      <c r="R12" s="11">
        <f t="shared" si="6"/>
        <v>0.052743784509668566</v>
      </c>
    </row>
    <row r="13" spans="1:18" ht="12.75">
      <c r="A13" s="3">
        <v>5</v>
      </c>
      <c r="B13" s="3">
        <v>2.5</v>
      </c>
      <c r="C13" s="3">
        <v>2.5</v>
      </c>
      <c r="D13" s="3">
        <v>2</v>
      </c>
      <c r="E13" s="5">
        <f>(B13+C13+D13)*A16</f>
        <v>28</v>
      </c>
      <c r="F13" s="3">
        <v>6</v>
      </c>
      <c r="G13" s="5">
        <f t="shared" si="1"/>
        <v>126</v>
      </c>
      <c r="H13" s="3">
        <v>235</v>
      </c>
      <c r="I13" s="5">
        <f t="shared" si="7"/>
        <v>174.07407407407408</v>
      </c>
      <c r="J13" s="3">
        <v>40</v>
      </c>
      <c r="K13" s="5">
        <f t="shared" si="8"/>
        <v>29.629629629629626</v>
      </c>
      <c r="L13" s="5">
        <f t="shared" si="2"/>
        <v>0.718562874251497</v>
      </c>
      <c r="M13" s="5">
        <f t="shared" si="3"/>
        <v>1.91310578726866</v>
      </c>
      <c r="N13" s="4">
        <v>20</v>
      </c>
      <c r="O13" s="5">
        <f t="shared" si="4"/>
        <v>27.896270705801136</v>
      </c>
      <c r="P13" s="3">
        <v>5</v>
      </c>
      <c r="Q13" s="5">
        <f t="shared" si="5"/>
        <v>32.896270705801136</v>
      </c>
      <c r="R13" s="11">
        <f t="shared" si="6"/>
        <v>0.05482711784300189</v>
      </c>
    </row>
    <row r="14" spans="1:18" ht="12.75">
      <c r="A14" s="3">
        <v>5</v>
      </c>
      <c r="B14" s="3">
        <v>2.5</v>
      </c>
      <c r="C14" s="3">
        <v>2.5</v>
      </c>
      <c r="D14" s="3">
        <v>2</v>
      </c>
      <c r="E14" s="5">
        <f>(B14+C14+D14)*A17</f>
        <v>35</v>
      </c>
      <c r="F14" s="3">
        <v>6</v>
      </c>
      <c r="G14" s="5">
        <f t="shared" si="1"/>
        <v>157.5</v>
      </c>
      <c r="H14" s="3">
        <v>235</v>
      </c>
      <c r="I14" s="5">
        <f t="shared" si="7"/>
        <v>174.07407407407408</v>
      </c>
      <c r="J14" s="3">
        <v>40</v>
      </c>
      <c r="K14" s="5">
        <f t="shared" si="8"/>
        <v>29.629629629629626</v>
      </c>
      <c r="L14" s="5">
        <f t="shared" si="2"/>
        <v>0.718562874251497</v>
      </c>
      <c r="M14" s="5">
        <f t="shared" si="3"/>
        <v>1.91310578726866</v>
      </c>
      <c r="N14" s="4">
        <v>25</v>
      </c>
      <c r="O14" s="5">
        <f t="shared" si="4"/>
        <v>27.896270705801133</v>
      </c>
      <c r="P14" s="3">
        <v>5</v>
      </c>
      <c r="Q14" s="5">
        <f t="shared" si="5"/>
        <v>32.89627070580113</v>
      </c>
      <c r="R14" s="11">
        <f t="shared" si="6"/>
        <v>0.05482711784300188</v>
      </c>
    </row>
    <row r="15" spans="1:18" ht="12.75">
      <c r="A15" s="3">
        <v>5</v>
      </c>
      <c r="B15" s="3">
        <v>2.5</v>
      </c>
      <c r="C15" s="3">
        <v>2.5</v>
      </c>
      <c r="D15" s="3">
        <v>2</v>
      </c>
      <c r="E15" s="5">
        <f>(B15+C15+D15)*A18</f>
        <v>42</v>
      </c>
      <c r="F15" s="3">
        <v>6</v>
      </c>
      <c r="G15" s="5">
        <f t="shared" si="1"/>
        <v>189</v>
      </c>
      <c r="H15" s="3">
        <v>235</v>
      </c>
      <c r="I15" s="5">
        <f t="shared" si="7"/>
        <v>174.07407407407408</v>
      </c>
      <c r="J15" s="3">
        <v>40</v>
      </c>
      <c r="K15" s="5">
        <f t="shared" si="8"/>
        <v>29.629629629629626</v>
      </c>
      <c r="L15" s="5">
        <f t="shared" si="2"/>
        <v>0.718562874251497</v>
      </c>
      <c r="M15" s="5">
        <f t="shared" si="3"/>
        <v>1.91310578726866</v>
      </c>
      <c r="N15" s="4">
        <v>30</v>
      </c>
      <c r="O15" s="5">
        <f t="shared" si="4"/>
        <v>27.896270705801133</v>
      </c>
      <c r="P15" s="3">
        <v>5</v>
      </c>
      <c r="Q15" s="5">
        <f t="shared" si="5"/>
        <v>32.89627070580113</v>
      </c>
      <c r="R15" s="11">
        <f t="shared" si="6"/>
        <v>0.05482711784300188</v>
      </c>
    </row>
    <row r="16" spans="1:18" ht="12.75">
      <c r="A16" s="4">
        <v>4</v>
      </c>
      <c r="B16" s="3">
        <v>2.5</v>
      </c>
      <c r="C16" s="3">
        <v>2.5</v>
      </c>
      <c r="D16" s="3">
        <v>2</v>
      </c>
      <c r="E16" s="5">
        <f aca="true" t="shared" si="9" ref="E16:E23">(B16+C16+D16)*A16</f>
        <v>28</v>
      </c>
      <c r="F16" s="3">
        <v>6</v>
      </c>
      <c r="G16" s="5">
        <f t="shared" si="1"/>
        <v>126</v>
      </c>
      <c r="H16" s="3">
        <v>235</v>
      </c>
      <c r="I16" s="5">
        <f t="shared" si="7"/>
        <v>174.07407407407408</v>
      </c>
      <c r="J16" s="3">
        <v>40</v>
      </c>
      <c r="K16" s="5">
        <f t="shared" si="8"/>
        <v>29.629629629629626</v>
      </c>
      <c r="L16" s="5">
        <f t="shared" si="2"/>
        <v>0.718562874251497</v>
      </c>
      <c r="M16" s="5">
        <f t="shared" si="3"/>
        <v>1.91310578726866</v>
      </c>
      <c r="N16" s="3">
        <v>25</v>
      </c>
      <c r="O16" s="5">
        <f t="shared" si="4"/>
        <v>24.951183046762953</v>
      </c>
      <c r="P16" s="3">
        <v>5</v>
      </c>
      <c r="Q16" s="5">
        <f t="shared" si="5"/>
        <v>29.951183046762953</v>
      </c>
      <c r="R16" s="11">
        <f t="shared" si="6"/>
        <v>0.04991863841127159</v>
      </c>
    </row>
    <row r="17" spans="1:18" ht="12.75">
      <c r="A17" s="4">
        <v>5</v>
      </c>
      <c r="B17" s="3">
        <v>2.5</v>
      </c>
      <c r="C17" s="3">
        <v>2.5</v>
      </c>
      <c r="D17" s="3">
        <v>2</v>
      </c>
      <c r="E17" s="5">
        <f t="shared" si="9"/>
        <v>35</v>
      </c>
      <c r="F17" s="3">
        <v>6</v>
      </c>
      <c r="G17" s="5">
        <f t="shared" si="1"/>
        <v>157.5</v>
      </c>
      <c r="H17" s="3">
        <v>235</v>
      </c>
      <c r="I17" s="5">
        <f t="shared" si="7"/>
        <v>174.07407407407408</v>
      </c>
      <c r="J17" s="3">
        <v>40</v>
      </c>
      <c r="K17" s="5">
        <f t="shared" si="8"/>
        <v>29.629629629629626</v>
      </c>
      <c r="L17" s="5">
        <f t="shared" si="2"/>
        <v>0.718562874251497</v>
      </c>
      <c r="M17" s="5">
        <f t="shared" si="3"/>
        <v>1.91310578726866</v>
      </c>
      <c r="N17" s="3">
        <v>25</v>
      </c>
      <c r="O17" s="5">
        <f t="shared" si="4"/>
        <v>27.896270705801133</v>
      </c>
      <c r="P17" s="3">
        <v>5</v>
      </c>
      <c r="Q17" s="5">
        <f t="shared" si="5"/>
        <v>32.89627070580113</v>
      </c>
      <c r="R17" s="11">
        <f t="shared" si="6"/>
        <v>0.05482711784300188</v>
      </c>
    </row>
    <row r="18" spans="1:18" ht="12.75">
      <c r="A18" s="4">
        <v>6</v>
      </c>
      <c r="B18" s="3">
        <v>2.5</v>
      </c>
      <c r="C18" s="3">
        <v>2.5</v>
      </c>
      <c r="D18" s="3">
        <v>2</v>
      </c>
      <c r="E18" s="5">
        <f t="shared" si="9"/>
        <v>42</v>
      </c>
      <c r="F18" s="3">
        <v>6</v>
      </c>
      <c r="G18" s="5">
        <f t="shared" si="1"/>
        <v>189</v>
      </c>
      <c r="H18" s="3">
        <v>235</v>
      </c>
      <c r="I18" s="5">
        <f t="shared" si="7"/>
        <v>174.07407407407408</v>
      </c>
      <c r="J18" s="3">
        <v>40</v>
      </c>
      <c r="K18" s="5">
        <f t="shared" si="8"/>
        <v>29.629629629629626</v>
      </c>
      <c r="L18" s="5">
        <f t="shared" si="2"/>
        <v>0.718562874251497</v>
      </c>
      <c r="M18" s="5">
        <f t="shared" si="3"/>
        <v>1.91310578726866</v>
      </c>
      <c r="N18" s="3">
        <v>25</v>
      </c>
      <c r="O18" s="5">
        <f t="shared" si="4"/>
        <v>30.558833471675687</v>
      </c>
      <c r="P18" s="3">
        <v>5</v>
      </c>
      <c r="Q18" s="5">
        <f t="shared" si="5"/>
        <v>35.55883347167568</v>
      </c>
      <c r="R18" s="11">
        <f t="shared" si="6"/>
        <v>0.0592647224527928</v>
      </c>
    </row>
    <row r="19" spans="1:18" ht="12.75">
      <c r="A19" s="3">
        <v>5</v>
      </c>
      <c r="B19" s="3">
        <v>2.5</v>
      </c>
      <c r="C19" s="3">
        <v>2.5</v>
      </c>
      <c r="D19" s="3">
        <v>2</v>
      </c>
      <c r="E19" s="5">
        <f t="shared" si="9"/>
        <v>35</v>
      </c>
      <c r="F19" s="3">
        <v>6</v>
      </c>
      <c r="G19" s="5">
        <f t="shared" si="1"/>
        <v>157.5</v>
      </c>
      <c r="H19" s="3">
        <v>235</v>
      </c>
      <c r="I19" s="5">
        <f t="shared" si="7"/>
        <v>174.07407407407408</v>
      </c>
      <c r="J19" s="4">
        <v>30</v>
      </c>
      <c r="K19" s="5">
        <f t="shared" si="8"/>
        <v>22.22222222222222</v>
      </c>
      <c r="L19" s="5">
        <f t="shared" si="2"/>
        <v>0.656934306569343</v>
      </c>
      <c r="M19" s="5">
        <f t="shared" si="3"/>
        <v>1.9743421686631673</v>
      </c>
      <c r="N19" s="3">
        <v>25</v>
      </c>
      <c r="O19" s="5">
        <f t="shared" si="4"/>
        <v>33.2429038172902</v>
      </c>
      <c r="P19" s="3">
        <v>5</v>
      </c>
      <c r="Q19" s="5">
        <f t="shared" si="5"/>
        <v>38.2429038172902</v>
      </c>
      <c r="R19" s="11">
        <f t="shared" si="6"/>
        <v>0.063738173028817</v>
      </c>
    </row>
    <row r="20" spans="1:18" ht="12.75">
      <c r="A20" s="3">
        <v>5</v>
      </c>
      <c r="B20" s="3">
        <v>2.5</v>
      </c>
      <c r="C20" s="3">
        <v>2.5</v>
      </c>
      <c r="D20" s="3">
        <v>2</v>
      </c>
      <c r="E20" s="5">
        <f t="shared" si="9"/>
        <v>35</v>
      </c>
      <c r="F20" s="3">
        <v>6</v>
      </c>
      <c r="G20" s="5">
        <f t="shared" si="1"/>
        <v>157.5</v>
      </c>
      <c r="H20" s="3">
        <v>235</v>
      </c>
      <c r="I20" s="5">
        <f t="shared" si="7"/>
        <v>174.07407407407408</v>
      </c>
      <c r="J20" s="4">
        <v>35</v>
      </c>
      <c r="K20" s="5">
        <f t="shared" si="8"/>
        <v>25.925925925925924</v>
      </c>
      <c r="L20" s="5">
        <f t="shared" si="2"/>
        <v>0.6907894736842105</v>
      </c>
      <c r="M20" s="5">
        <f t="shared" si="3"/>
        <v>1.9394161392890803</v>
      </c>
      <c r="N20" s="3">
        <v>25</v>
      </c>
      <c r="O20" s="5">
        <f t="shared" si="4"/>
        <v>30.232505612409895</v>
      </c>
      <c r="P20" s="3">
        <v>5</v>
      </c>
      <c r="Q20" s="5">
        <f t="shared" si="5"/>
        <v>35.232505612409895</v>
      </c>
      <c r="R20" s="11">
        <f t="shared" si="6"/>
        <v>0.058720842687349825</v>
      </c>
    </row>
    <row r="21" spans="1:18" ht="12.75">
      <c r="A21" s="3">
        <v>5</v>
      </c>
      <c r="B21" s="3">
        <v>2.5</v>
      </c>
      <c r="C21" s="3">
        <v>2.5</v>
      </c>
      <c r="D21" s="3">
        <v>2</v>
      </c>
      <c r="E21" s="5">
        <f t="shared" si="9"/>
        <v>35</v>
      </c>
      <c r="F21" s="3">
        <v>6</v>
      </c>
      <c r="G21" s="5">
        <f t="shared" si="1"/>
        <v>157.5</v>
      </c>
      <c r="H21" s="3">
        <v>235</v>
      </c>
      <c r="I21" s="5">
        <f t="shared" si="7"/>
        <v>174.07407407407408</v>
      </c>
      <c r="J21" s="4">
        <v>37</v>
      </c>
      <c r="K21" s="5">
        <f t="shared" si="8"/>
        <v>27.407407407407405</v>
      </c>
      <c r="L21" s="5">
        <f t="shared" si="2"/>
        <v>0.7025316455696202</v>
      </c>
      <c r="M21" s="5">
        <f t="shared" si="3"/>
        <v>1.928048304069379</v>
      </c>
      <c r="N21" s="3">
        <v>25</v>
      </c>
      <c r="O21" s="5">
        <f t="shared" si="4"/>
        <v>29.231709035170898</v>
      </c>
      <c r="P21" s="3">
        <v>5</v>
      </c>
      <c r="Q21" s="5">
        <f t="shared" si="5"/>
        <v>34.231709035170894</v>
      </c>
      <c r="R21" s="11">
        <f t="shared" si="6"/>
        <v>0.05705284839195149</v>
      </c>
    </row>
    <row r="22" spans="1:18" ht="12.75">
      <c r="A22" s="3">
        <v>5</v>
      </c>
      <c r="B22" s="3">
        <v>2.5</v>
      </c>
      <c r="C22" s="3">
        <v>2.5</v>
      </c>
      <c r="D22" s="3">
        <v>2</v>
      </c>
      <c r="E22" s="5">
        <f t="shared" si="9"/>
        <v>35</v>
      </c>
      <c r="F22" s="3">
        <v>6</v>
      </c>
      <c r="G22" s="5">
        <f t="shared" si="1"/>
        <v>157.5</v>
      </c>
      <c r="H22" s="3">
        <v>235</v>
      </c>
      <c r="I22" s="5">
        <f t="shared" si="7"/>
        <v>174.07407407407408</v>
      </c>
      <c r="J22" s="4">
        <v>40</v>
      </c>
      <c r="K22" s="5">
        <f t="shared" si="8"/>
        <v>29.629629629629626</v>
      </c>
      <c r="L22" s="5">
        <f t="shared" si="2"/>
        <v>0.718562874251497</v>
      </c>
      <c r="M22" s="5">
        <f t="shared" si="3"/>
        <v>1.91310578726866</v>
      </c>
      <c r="N22" s="3">
        <v>25</v>
      </c>
      <c r="O22" s="5">
        <f t="shared" si="4"/>
        <v>27.896270705801133</v>
      </c>
      <c r="P22" s="3">
        <v>5</v>
      </c>
      <c r="Q22" s="5">
        <f t="shared" si="5"/>
        <v>32.89627070580113</v>
      </c>
      <c r="R22" s="11">
        <f t="shared" si="6"/>
        <v>0.05482711784300188</v>
      </c>
    </row>
    <row r="23" spans="1:18" ht="12.75">
      <c r="A23" s="3">
        <v>5</v>
      </c>
      <c r="B23" s="3">
        <v>2.5</v>
      </c>
      <c r="C23" s="3">
        <v>2.5</v>
      </c>
      <c r="D23" s="3">
        <v>2</v>
      </c>
      <c r="E23" s="5">
        <f t="shared" si="9"/>
        <v>35</v>
      </c>
      <c r="F23" s="3">
        <v>6</v>
      </c>
      <c r="G23" s="5">
        <f t="shared" si="1"/>
        <v>157.5</v>
      </c>
      <c r="H23" s="3">
        <v>235</v>
      </c>
      <c r="I23" s="5">
        <f t="shared" si="7"/>
        <v>174.07407407407408</v>
      </c>
      <c r="J23" s="4">
        <v>45</v>
      </c>
      <c r="K23" s="5">
        <f t="shared" si="8"/>
        <v>33.33333333333333</v>
      </c>
      <c r="L23" s="5">
        <f t="shared" si="2"/>
        <v>0.7417582417582418</v>
      </c>
      <c r="M23" s="5">
        <f t="shared" si="3"/>
        <v>1.8926016657376015</v>
      </c>
      <c r="N23" s="3">
        <v>25</v>
      </c>
      <c r="O23" s="5">
        <f t="shared" si="4"/>
        <v>26.018971180926208</v>
      </c>
      <c r="P23" s="3">
        <v>5</v>
      </c>
      <c r="Q23" s="5">
        <f t="shared" si="5"/>
        <v>31.018971180926208</v>
      </c>
      <c r="R23" s="11">
        <f t="shared" si="6"/>
        <v>0.05169828530154368</v>
      </c>
    </row>
    <row r="24" spans="1:18" ht="12.75">
      <c r="A24" s="5" t="s">
        <v>12</v>
      </c>
      <c r="B24" s="12" t="s">
        <v>27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6"/>
    </row>
  </sheetData>
  <mergeCells count="1">
    <mergeCell ref="B24:R24"/>
  </mergeCells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  <headerFooter alignWithMargins="0">
    <oddHeader>&amp;L&amp;10tabella cls armato    maiolin fabio | 427439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maya</cp:lastModifiedBy>
  <dcterms:modified xsi:type="dcterms:W3CDTF">2010-05-09T15:25:29Z</dcterms:modified>
  <cp:category/>
  <cp:version/>
  <cp:contentType/>
  <cp:contentStatus/>
</cp:coreProperties>
</file>