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06" windowWidth="21840" windowHeight="13740" activeTab="1"/>
  </bookViews>
  <sheets>
    <sheet name="legno" sheetId="1" r:id="rId1"/>
    <sheet name="acciaio" sheetId="2" r:id="rId2"/>
    <sheet name="cls armato" sheetId="3" r:id="rId3"/>
  </sheets>
  <definedNames/>
  <calcPr fullCalcOnLoad="1"/>
</workbook>
</file>

<file path=xl/sharedStrings.xml><?xml version="1.0" encoding="utf-8"?>
<sst xmlns="http://schemas.openxmlformats.org/spreadsheetml/2006/main" count="245" uniqueCount="50">
  <si>
    <t>r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</si>
  <si>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</si>
  <si>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</si>
  <si>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</si>
  <si>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</si>
  <si>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</si>
  <si>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</si>
  <si>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</si>
  <si>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r>
      <t>k</t>
    </r>
    <r>
      <rPr>
        <vertAlign val="subscript"/>
        <sz val="10"/>
        <rFont val="Arial"/>
        <family val="2"/>
      </rPr>
      <t>mod</t>
    </r>
  </si>
  <si>
    <r>
      <rPr>
        <sz val="10"/>
        <rFont val="Calibri"/>
        <family val="2"/>
      </rPr>
      <t>γ</t>
    </r>
    <r>
      <rPr>
        <vertAlign val="subscript"/>
        <sz val="10"/>
        <rFont val="Arial"/>
        <family val="2"/>
      </rPr>
      <t xml:space="preserve"> m</t>
    </r>
  </si>
  <si>
    <t>interasse (m)</t>
  </si>
  <si>
    <r>
      <t>q</t>
    </r>
    <r>
      <rPr>
        <vertAlign val="subscript"/>
        <sz val="12"/>
        <rFont val="Arial"/>
        <family val="2"/>
      </rPr>
      <t xml:space="preserve">s </t>
    </r>
    <r>
      <rPr>
        <sz val="12"/>
        <rFont val="Arial"/>
        <family val="2"/>
      </rPr>
      <t>(kN/mq)</t>
    </r>
  </si>
  <si>
    <r>
      <t>q</t>
    </r>
    <r>
      <rPr>
        <vertAlign val="subscript"/>
        <sz val="12"/>
        <rFont val="Arial"/>
        <family val="2"/>
      </rPr>
      <t xml:space="preserve">p </t>
    </r>
    <r>
      <rPr>
        <sz val="12"/>
        <rFont val="Arial"/>
        <family val="2"/>
      </rPr>
      <t>(kN/mq)</t>
    </r>
  </si>
  <si>
    <r>
      <t>q</t>
    </r>
    <r>
      <rPr>
        <vertAlign val="subscript"/>
        <sz val="12"/>
        <rFont val="Arial"/>
        <family val="2"/>
      </rPr>
      <t xml:space="preserve">a </t>
    </r>
    <r>
      <rPr>
        <sz val="12"/>
        <rFont val="Arial"/>
        <family val="2"/>
      </rPr>
      <t>(kN/mq)</t>
    </r>
  </si>
  <si>
    <r>
      <t>q</t>
    </r>
    <r>
      <rPr>
        <vertAlign val="subscript"/>
        <sz val="12"/>
        <rFont val="Arial"/>
        <family val="2"/>
      </rPr>
      <t xml:space="preserve">u </t>
    </r>
    <r>
      <rPr>
        <sz val="12"/>
        <rFont val="Arial"/>
        <family val="2"/>
      </rPr>
      <t>(kN/m)</t>
    </r>
  </si>
  <si>
    <t>luce (m)</t>
  </si>
  <si>
    <r>
      <t>M</t>
    </r>
    <r>
      <rPr>
        <vertAlign val="subscript"/>
        <sz val="12"/>
        <rFont val="Arial"/>
        <family val="2"/>
      </rPr>
      <t>max</t>
    </r>
    <r>
      <rPr>
        <sz val="12"/>
        <rFont val="Arial"/>
        <family val="2"/>
      </rPr>
      <t xml:space="preserve"> (kN*m)</t>
    </r>
  </si>
  <si>
    <r>
      <t>f</t>
    </r>
    <r>
      <rPr>
        <vertAlign val="subscript"/>
        <sz val="12"/>
        <rFont val="Arial"/>
        <family val="2"/>
      </rPr>
      <t>m,k</t>
    </r>
    <r>
      <rPr>
        <sz val="12"/>
        <rFont val="Arial"/>
        <family val="2"/>
      </rPr>
      <t xml:space="preserve"> (N/mm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)</t>
    </r>
  </si>
  <si>
    <t>b (cm)</t>
  </si>
  <si>
    <r>
      <t>h</t>
    </r>
    <r>
      <rPr>
        <vertAlign val="subscript"/>
        <sz val="12"/>
        <rFont val="Arial"/>
        <family val="2"/>
      </rPr>
      <t>min</t>
    </r>
    <r>
      <rPr>
        <sz val="12"/>
        <rFont val="Arial"/>
        <family val="2"/>
      </rPr>
      <t xml:space="preserve"> (cm)</t>
    </r>
  </si>
  <si>
    <t>H (cm)</t>
  </si>
  <si>
    <r>
      <t>f</t>
    </r>
    <r>
      <rPr>
        <vertAlign val="subscript"/>
        <sz val="12"/>
        <rFont val="Arial"/>
        <family val="2"/>
      </rPr>
      <t>d</t>
    </r>
    <r>
      <rPr>
        <sz val="12"/>
        <rFont val="Arial"/>
        <family val="0"/>
      </rPr>
      <t xml:space="preserve"> c</t>
    </r>
  </si>
  <si>
    <r>
      <t>E (N/mm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)</t>
    </r>
  </si>
  <si>
    <r>
      <t>I</t>
    </r>
    <r>
      <rPr>
        <vertAlign val="subscript"/>
        <sz val="12"/>
        <rFont val="Arial"/>
        <family val="2"/>
      </rPr>
      <t xml:space="preserve">x </t>
    </r>
    <r>
      <rPr>
        <sz val="12"/>
        <rFont val="Arial"/>
        <family val="2"/>
      </rPr>
      <t>(cm</t>
    </r>
    <r>
      <rPr>
        <vertAlign val="superscript"/>
        <sz val="12"/>
        <rFont val="Arial"/>
        <family val="2"/>
      </rPr>
      <t>4</t>
    </r>
    <r>
      <rPr>
        <sz val="12"/>
        <rFont val="Arial"/>
        <family val="2"/>
      </rPr>
      <t>)</t>
    </r>
  </si>
  <si>
    <r>
      <t>q</t>
    </r>
    <r>
      <rPr>
        <vertAlign val="subscript"/>
        <sz val="12"/>
        <rFont val="Arial"/>
        <family val="2"/>
      </rPr>
      <t>e</t>
    </r>
    <r>
      <rPr>
        <sz val="12"/>
        <rFont val="Arial"/>
        <family val="2"/>
      </rPr>
      <t xml:space="preserve"> (kN/m)</t>
    </r>
  </si>
  <si>
    <r>
      <t>v</t>
    </r>
    <r>
      <rPr>
        <vertAlign val="subscript"/>
        <sz val="12"/>
        <rFont val="Arial"/>
        <family val="2"/>
      </rPr>
      <t xml:space="preserve">max </t>
    </r>
    <r>
      <rPr>
        <sz val="12"/>
        <rFont val="Arial"/>
        <family val="2"/>
      </rPr>
      <t>(cm)</t>
    </r>
  </si>
  <si>
    <r>
      <t>l/v</t>
    </r>
    <r>
      <rPr>
        <vertAlign val="subscript"/>
        <sz val="12"/>
        <rFont val="Arial"/>
        <family val="2"/>
      </rPr>
      <t>max</t>
    </r>
  </si>
  <si>
    <r>
      <t>f</t>
    </r>
    <r>
      <rPr>
        <vertAlign val="subscript"/>
        <sz val="10"/>
        <rFont val="Arial"/>
        <family val="2"/>
      </rPr>
      <t xml:space="preserve">y,k </t>
    </r>
    <r>
      <rPr>
        <sz val="10"/>
        <rFont val="Arial"/>
        <family val="2"/>
      </rPr>
      <t>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</si>
  <si>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f</t>
    </r>
    <r>
      <rPr>
        <vertAlign val="subscript"/>
        <sz val="10"/>
        <rFont val="Arial"/>
        <family val="2"/>
      </rPr>
      <t xml:space="preserve">d </t>
    </r>
    <r>
      <rPr>
        <sz val="10"/>
        <rFont val="Arial"/>
        <family val="2"/>
      </rPr>
      <t>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</si>
  <si>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W</t>
    </r>
    <r>
      <rPr>
        <vertAlign val="subscript"/>
        <sz val="10"/>
        <rFont val="Arial"/>
        <family val="2"/>
      </rPr>
      <t>x,min</t>
    </r>
    <r>
      <rPr>
        <sz val="10"/>
        <rFont val="Arial"/>
        <family val="2"/>
      </rPr>
      <t xml:space="preserve"> (cm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</si>
  <si>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peso (kN/m)</t>
  </si>
  <si>
    <r>
      <t>q</t>
    </r>
    <r>
      <rPr>
        <vertAlign val="subscript"/>
        <sz val="10"/>
        <rFont val="Arial"/>
        <family val="2"/>
      </rPr>
      <t xml:space="preserve">s </t>
    </r>
    <r>
      <rPr>
        <sz val="10"/>
        <rFont val="Arial"/>
        <family val="2"/>
      </rPr>
      <t>(kN/mq)</t>
    </r>
  </si>
  <si>
    <r>
      <t>q</t>
    </r>
    <r>
      <rPr>
        <vertAlign val="subscript"/>
        <sz val="10"/>
        <rFont val="Arial"/>
        <family val="2"/>
      </rPr>
      <t xml:space="preserve">p </t>
    </r>
    <r>
      <rPr>
        <sz val="10"/>
        <rFont val="Arial"/>
        <family val="2"/>
      </rPr>
      <t>(kN/mq)</t>
    </r>
  </si>
  <si>
    <r>
      <t>q</t>
    </r>
    <r>
      <rPr>
        <vertAlign val="subscript"/>
        <sz val="10"/>
        <rFont val="Arial"/>
        <family val="2"/>
      </rPr>
      <t xml:space="preserve">a </t>
    </r>
    <r>
      <rPr>
        <sz val="10"/>
        <rFont val="Arial"/>
        <family val="2"/>
      </rPr>
      <t>(kN/mq)</t>
    </r>
  </si>
  <si>
    <r>
      <t>q</t>
    </r>
    <r>
      <rPr>
        <vertAlign val="subscript"/>
        <sz val="10"/>
        <rFont val="Arial"/>
        <family val="2"/>
      </rPr>
      <t xml:space="preserve">u </t>
    </r>
    <r>
      <rPr>
        <sz val="10"/>
        <rFont val="Arial"/>
        <family val="2"/>
      </rPr>
      <t>(kN/m)</t>
    </r>
  </si>
  <si>
    <r>
      <t>M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 xml:space="preserve"> (kN*m)</t>
    </r>
  </si>
  <si>
    <r>
      <t>f</t>
    </r>
    <r>
      <rPr>
        <vertAlign val="subscript"/>
        <sz val="10"/>
        <rFont val="Arial"/>
        <family val="2"/>
      </rPr>
      <t xml:space="preserve">yk </t>
    </r>
    <r>
      <rPr>
        <sz val="10"/>
        <rFont val="Arial"/>
        <family val="2"/>
      </rPr>
      <t>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</si>
  <si>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f</t>
    </r>
    <r>
      <rPr>
        <vertAlign val="subscript"/>
        <sz val="10"/>
        <rFont val="Arial"/>
        <family val="2"/>
      </rPr>
      <t>yd</t>
    </r>
    <r>
      <rPr>
        <sz val="10"/>
        <rFont val="Arial"/>
        <family val="2"/>
      </rPr>
      <t xml:space="preserve"> 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</si>
  <si>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f</t>
    </r>
    <r>
      <rPr>
        <vertAlign val="subscript"/>
        <sz val="10"/>
        <rFont val="Arial"/>
        <family val="2"/>
      </rPr>
      <t>ck</t>
    </r>
    <r>
      <rPr>
        <sz val="10"/>
        <rFont val="Arial"/>
        <family val="2"/>
      </rPr>
      <t xml:space="preserve"> 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</si>
  <si>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f</t>
    </r>
    <r>
      <rPr>
        <vertAlign val="subscript"/>
        <sz val="10"/>
        <rFont val="Arial"/>
        <family val="2"/>
      </rPr>
      <t xml:space="preserve">cd </t>
    </r>
    <r>
      <rPr>
        <sz val="10"/>
        <rFont val="Arial"/>
        <family val="2"/>
      </rPr>
      <t>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</si>
  <si>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β</t>
  </si>
  <si>
    <r>
      <t>h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(cm)</t>
    </r>
  </si>
  <si>
    <r>
      <rPr>
        <sz val="10"/>
        <rFont val="Calibri"/>
        <family val="2"/>
      </rPr>
      <t>δ</t>
    </r>
    <r>
      <rPr>
        <sz val="10"/>
        <rFont val="Arial"/>
        <family val="0"/>
      </rPr>
      <t xml:space="preserve"> (cm)</t>
    </r>
  </si>
  <si>
    <r>
      <t>H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0"/>
      </rPr>
      <t xml:space="preserve"> (cm)</t>
    </r>
  </si>
  <si>
    <r>
      <t>area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</si>
  <si>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q</t>
    </r>
    <r>
      <rPr>
        <vertAlign val="subscript"/>
        <sz val="10"/>
        <rFont val="Arial"/>
        <family val="2"/>
      </rPr>
      <t>e</t>
    </r>
  </si>
  <si>
    <r>
      <t>E 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</si>
  <si>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I</t>
    </r>
    <r>
      <rPr>
        <vertAlign val="subscript"/>
        <sz val="10"/>
        <rFont val="Arial"/>
        <family val="2"/>
      </rPr>
      <t xml:space="preserve">x </t>
    </r>
    <r>
      <rPr>
        <sz val="10"/>
        <rFont val="Arial"/>
        <family val="2"/>
      </rPr>
      <t>(cm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>)</t>
    </r>
  </si>
  <si>
    <r>
      <t>v</t>
    </r>
    <r>
      <rPr>
        <vertAlign val="subscript"/>
        <sz val="10"/>
        <rFont val="Arial"/>
        <family val="2"/>
      </rPr>
      <t xml:space="preserve">max </t>
    </r>
    <r>
      <rPr>
        <sz val="10"/>
        <rFont val="Arial"/>
        <family val="2"/>
      </rPr>
      <t>(cm)</t>
    </r>
  </si>
  <si>
    <r>
      <t>l/v</t>
    </r>
    <r>
      <rPr>
        <vertAlign val="subscript"/>
        <sz val="10"/>
        <rFont val="Arial"/>
        <family val="2"/>
      </rPr>
      <t>max</t>
    </r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</si>
</sst>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4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vertAlign val="subscript"/>
      <sz val="10"/>
      <name val="Arial"/>
      <family val="2"/>
    </font>
    <font>
      <vertAlign val="subscript"/>
      <sz val="12"/>
      <name val="Arial"/>
      <family val="2"/>
    </font>
    <font>
      <sz val="10"/>
      <name val="Calibri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2" fontId="43" fillId="0" borderId="0" xfId="0" applyNumberFormat="1" applyFont="1" applyFill="1" applyAlignment="1">
      <alignment/>
    </xf>
    <xf numFmtId="0" fontId="0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1" fontId="2" fillId="2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/>
    </xf>
    <xf numFmtId="174" fontId="2" fillId="0" borderId="11" xfId="0" applyNumberFormat="1" applyFont="1" applyBorder="1" applyAlignment="1">
      <alignment horizontal="center"/>
    </xf>
    <xf numFmtId="2" fontId="0" fillId="2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2" fontId="0" fillId="2" borderId="11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0" fillId="2" borderId="14" xfId="0" applyFill="1" applyBorder="1" applyAlignment="1">
      <alignment horizontal="center"/>
    </xf>
    <xf numFmtId="2" fontId="0" fillId="2" borderId="15" xfId="0" applyNumberFormat="1" applyFill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2" borderId="15" xfId="0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2" fontId="0" fillId="0" borderId="15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3" fontId="2" fillId="2" borderId="11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zoomScale="73" zoomScaleNormal="73" zoomScalePageLayoutView="0" workbookViewId="0" topLeftCell="A1">
      <selection activeCell="C10" sqref="C10"/>
    </sheetView>
  </sheetViews>
  <sheetFormatPr defaultColWidth="13.7109375" defaultRowHeight="21" customHeight="1"/>
  <cols>
    <col min="1" max="16384" width="13.7109375" style="3" customWidth="1"/>
  </cols>
  <sheetData>
    <row r="1" spans="1:20" s="9" customFormat="1" ht="21" customHeight="1">
      <c r="A1" s="19" t="s">
        <v>10</v>
      </c>
      <c r="B1" s="19" t="s">
        <v>11</v>
      </c>
      <c r="C1" s="19" t="s">
        <v>12</v>
      </c>
      <c r="D1" s="20" t="s">
        <v>13</v>
      </c>
      <c r="E1" s="14" t="s">
        <v>14</v>
      </c>
      <c r="F1" s="19" t="s">
        <v>15</v>
      </c>
      <c r="G1" s="14" t="s">
        <v>16</v>
      </c>
      <c r="H1" s="19" t="s">
        <v>17</v>
      </c>
      <c r="I1" s="17" t="s">
        <v>8</v>
      </c>
      <c r="J1" s="17" t="s">
        <v>9</v>
      </c>
      <c r="K1" s="23" t="s">
        <v>21</v>
      </c>
      <c r="L1" s="19" t="s">
        <v>18</v>
      </c>
      <c r="M1" s="24" t="s">
        <v>19</v>
      </c>
      <c r="N1" s="25" t="s">
        <v>20</v>
      </c>
      <c r="O1" s="25" t="s">
        <v>22</v>
      </c>
      <c r="P1" s="26" t="s">
        <v>23</v>
      </c>
      <c r="Q1" s="26" t="s">
        <v>24</v>
      </c>
      <c r="R1" s="24" t="s">
        <v>25</v>
      </c>
      <c r="S1" s="24" t="s">
        <v>26</v>
      </c>
      <c r="T1" s="10"/>
    </row>
    <row r="2" spans="9:20" s="9" customFormat="1" ht="21" customHeight="1">
      <c r="I2" s="16"/>
      <c r="M2" s="10"/>
      <c r="O2" s="10"/>
      <c r="P2" s="10"/>
      <c r="Q2" s="10"/>
      <c r="R2" s="10"/>
      <c r="S2" s="10"/>
      <c r="T2" s="10"/>
    </row>
    <row r="3" spans="1:20" s="9" customFormat="1" ht="21" customHeight="1">
      <c r="A3" s="33">
        <v>5</v>
      </c>
      <c r="B3" s="33">
        <v>0.66</v>
      </c>
      <c r="C3" s="33">
        <v>2.99</v>
      </c>
      <c r="D3" s="22">
        <v>2</v>
      </c>
      <c r="E3" s="34">
        <f>(1.3*B3+1.5*C3+1.5*D3)*A3</f>
        <v>41.715</v>
      </c>
      <c r="F3" s="33">
        <v>2.5</v>
      </c>
      <c r="G3" s="34">
        <f>E3*F3^2/2</f>
        <v>130.359375</v>
      </c>
      <c r="H3" s="33">
        <v>24</v>
      </c>
      <c r="I3" s="35">
        <v>0.6</v>
      </c>
      <c r="J3" s="22">
        <v>1.5</v>
      </c>
      <c r="K3" s="8">
        <f>I3*H3/J3</f>
        <v>9.6</v>
      </c>
      <c r="L3" s="33">
        <v>30</v>
      </c>
      <c r="M3" s="8">
        <f>(6*G3*1000/(L3*K3))^0.5</f>
        <v>52.11353291132736</v>
      </c>
      <c r="N3" s="27">
        <v>60</v>
      </c>
      <c r="O3" s="27">
        <v>8000</v>
      </c>
      <c r="P3" s="11">
        <f>L3*N3^3/12</f>
        <v>540000</v>
      </c>
      <c r="Q3" s="11">
        <f>(B3+C3+0.5*D3)*A3</f>
        <v>23.25</v>
      </c>
      <c r="R3" s="8">
        <f>Q3*10*(F3*100)^4/(8*O3*100*P3)</f>
        <v>0.2627902560763889</v>
      </c>
      <c r="S3" s="8">
        <f>F3*100/R3</f>
        <v>951.3290322580644</v>
      </c>
      <c r="T3" s="8" t="str">
        <f>IF(S3&gt;250,"Sì","No")</f>
        <v>Sì</v>
      </c>
    </row>
    <row r="4" spans="1:19" s="9" customFormat="1" ht="21" customHeight="1">
      <c r="A4" s="28"/>
      <c r="B4" s="28"/>
      <c r="C4" s="29"/>
      <c r="D4" s="28" t="s">
        <v>1</v>
      </c>
      <c r="E4" s="28"/>
      <c r="F4" s="28" t="s">
        <v>1</v>
      </c>
      <c r="G4" s="28"/>
      <c r="H4" s="15"/>
      <c r="I4" s="30"/>
      <c r="J4" s="29" t="s">
        <v>1</v>
      </c>
      <c r="K4" s="28"/>
      <c r="L4" s="31"/>
      <c r="M4" s="32"/>
      <c r="N4" s="32"/>
      <c r="O4" s="31"/>
      <c r="P4" s="31"/>
      <c r="Q4" s="31" t="s">
        <v>1</v>
      </c>
      <c r="R4" s="31"/>
      <c r="S4" s="31"/>
    </row>
    <row r="5" spans="1:19" s="9" customFormat="1" ht="21" customHeight="1">
      <c r="A5" s="28"/>
      <c r="B5" s="28"/>
      <c r="C5" s="29"/>
      <c r="D5" s="28" t="s">
        <v>1</v>
      </c>
      <c r="E5" s="28"/>
      <c r="F5" s="28" t="s">
        <v>1</v>
      </c>
      <c r="G5" s="28"/>
      <c r="H5" s="15"/>
      <c r="I5" s="30"/>
      <c r="J5" s="29" t="s">
        <v>2</v>
      </c>
      <c r="K5" s="28"/>
      <c r="L5" s="31"/>
      <c r="M5" s="32"/>
      <c r="N5" s="32"/>
      <c r="O5" s="31"/>
      <c r="P5" s="31"/>
      <c r="Q5" s="31" t="s">
        <v>1</v>
      </c>
      <c r="R5" s="31"/>
      <c r="S5" s="31"/>
    </row>
    <row r="6" spans="1:19" s="9" customFormat="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20" s="9" customFormat="1" ht="21" customHeight="1">
      <c r="A7" s="28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s="9" customFormat="1" ht="21" customHeight="1">
      <c r="A8" s="28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</sheetData>
  <sheetProtection/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"/>
  <sheetViews>
    <sheetView tabSelected="1" zoomScalePageLayoutView="0" workbookViewId="0" topLeftCell="D1">
      <selection activeCell="J9" sqref="J9"/>
    </sheetView>
  </sheetViews>
  <sheetFormatPr defaultColWidth="13.7109375" defaultRowHeight="21" customHeight="1"/>
  <cols>
    <col min="1" max="16384" width="13.7109375" style="1" customWidth="1"/>
  </cols>
  <sheetData>
    <row r="1" spans="1:17" ht="21" customHeight="1">
      <c r="A1" s="19" t="s">
        <v>10</v>
      </c>
      <c r="B1" s="19" t="s">
        <v>11</v>
      </c>
      <c r="C1" s="19" t="s">
        <v>12</v>
      </c>
      <c r="D1" s="20" t="s">
        <v>13</v>
      </c>
      <c r="E1" s="14" t="s">
        <v>14</v>
      </c>
      <c r="F1" s="19" t="s">
        <v>15</v>
      </c>
      <c r="G1" s="14" t="s">
        <v>16</v>
      </c>
      <c r="H1" s="17" t="s">
        <v>27</v>
      </c>
      <c r="I1" s="36" t="s">
        <v>28</v>
      </c>
      <c r="J1" s="36" t="s">
        <v>29</v>
      </c>
      <c r="K1" s="25" t="s">
        <v>23</v>
      </c>
      <c r="L1" s="19" t="s">
        <v>30</v>
      </c>
      <c r="M1" s="26" t="s">
        <v>24</v>
      </c>
      <c r="N1" s="25" t="s">
        <v>22</v>
      </c>
      <c r="O1" s="24" t="s">
        <v>25</v>
      </c>
      <c r="P1" s="24" t="s">
        <v>26</v>
      </c>
      <c r="Q1" s="12"/>
    </row>
    <row r="2" spans="1:17" ht="21" customHeight="1">
      <c r="A2" s="12"/>
      <c r="B2" s="12"/>
      <c r="C2" s="12"/>
      <c r="D2" s="13"/>
      <c r="E2" s="12"/>
      <c r="F2" s="12"/>
      <c r="G2" s="12"/>
      <c r="H2" s="12"/>
      <c r="I2" s="13"/>
      <c r="J2" s="13"/>
      <c r="K2" s="12"/>
      <c r="L2" s="12"/>
      <c r="M2" s="12"/>
      <c r="N2" s="12"/>
      <c r="O2" s="12"/>
      <c r="P2" s="12"/>
      <c r="Q2" s="12"/>
    </row>
    <row r="3" spans="1:17" ht="21" customHeight="1">
      <c r="A3" s="18">
        <v>8</v>
      </c>
      <c r="B3" s="18">
        <v>3.1</v>
      </c>
      <c r="C3" s="18">
        <v>2.67</v>
      </c>
      <c r="D3" s="21">
        <v>2</v>
      </c>
      <c r="E3" s="6">
        <f>(1.3*B3+1.5*C3+1.5*D3)*A3</f>
        <v>88.28</v>
      </c>
      <c r="F3" s="18">
        <v>4</v>
      </c>
      <c r="G3" s="6">
        <f>E3*F3^2/2</f>
        <v>706.24</v>
      </c>
      <c r="H3" s="18">
        <v>275</v>
      </c>
      <c r="I3" s="7">
        <f>H3/1.05</f>
        <v>261.90476190476187</v>
      </c>
      <c r="J3" s="7">
        <f>G3/I3*1000</f>
        <v>2696.5527272727277</v>
      </c>
      <c r="K3" s="66">
        <v>92080</v>
      </c>
      <c r="L3" s="18">
        <v>1.19</v>
      </c>
      <c r="M3" s="6">
        <f>(B3+C3+0.5*D3)*A3+L3</f>
        <v>55.349999999999994</v>
      </c>
      <c r="N3" s="18">
        <v>210000</v>
      </c>
      <c r="O3" s="37">
        <f>M3*10*(F3*100)^4/(8*N3*100*K3)</f>
        <v>0.9159736874767284</v>
      </c>
      <c r="P3" s="37">
        <f>F3*100/O3</f>
        <v>436.69376693766935</v>
      </c>
      <c r="Q3" s="8" t="str">
        <f>IF(P3&gt;250,"Sì","No")</f>
        <v>Sì</v>
      </c>
    </row>
  </sheetData>
  <sheetProtection/>
  <printOptions/>
  <pageMargins left="0.75" right="0.75" top="1" bottom="1" header="0.5" footer="0.5"/>
  <pageSetup horizontalDpi="1200" verticalDpi="1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1"/>
  <sheetViews>
    <sheetView zoomScalePageLayoutView="0" workbookViewId="0" topLeftCell="A1">
      <selection activeCell="Y3" sqref="Y3"/>
    </sheetView>
  </sheetViews>
  <sheetFormatPr defaultColWidth="11.57421875" defaultRowHeight="12.75"/>
  <cols>
    <col min="1" max="16384" width="11.57421875" style="5" customWidth="1"/>
  </cols>
  <sheetData>
    <row r="1" spans="1:25" ht="15.75">
      <c r="A1" s="17" t="s">
        <v>10</v>
      </c>
      <c r="B1" s="17" t="s">
        <v>31</v>
      </c>
      <c r="C1" s="17" t="s">
        <v>32</v>
      </c>
      <c r="D1" s="38" t="s">
        <v>33</v>
      </c>
      <c r="E1" s="39" t="s">
        <v>34</v>
      </c>
      <c r="F1" s="17" t="s">
        <v>15</v>
      </c>
      <c r="G1" s="39" t="s">
        <v>35</v>
      </c>
      <c r="H1" s="17" t="s">
        <v>36</v>
      </c>
      <c r="I1" s="36" t="s">
        <v>37</v>
      </c>
      <c r="J1" s="17" t="s">
        <v>38</v>
      </c>
      <c r="K1" s="36" t="s">
        <v>39</v>
      </c>
      <c r="L1" s="45" t="s">
        <v>40</v>
      </c>
      <c r="M1" s="4" t="s">
        <v>0</v>
      </c>
      <c r="N1" s="40" t="s">
        <v>18</v>
      </c>
      <c r="O1" s="46" t="s">
        <v>41</v>
      </c>
      <c r="P1" s="38" t="s">
        <v>42</v>
      </c>
      <c r="Q1" s="47" t="s">
        <v>43</v>
      </c>
      <c r="R1" s="48" t="s">
        <v>20</v>
      </c>
      <c r="S1" s="49" t="s">
        <v>44</v>
      </c>
      <c r="T1" s="50" t="s">
        <v>30</v>
      </c>
      <c r="U1" s="36" t="s">
        <v>45</v>
      </c>
      <c r="V1" s="48" t="s">
        <v>46</v>
      </c>
      <c r="W1" s="50" t="s">
        <v>47</v>
      </c>
      <c r="X1" s="51" t="s">
        <v>48</v>
      </c>
      <c r="Y1" s="51" t="s">
        <v>49</v>
      </c>
    </row>
    <row r="2" spans="1:26" ht="13.5" thickBot="1">
      <c r="A2" s="1"/>
      <c r="B2" s="1"/>
      <c r="C2" s="1"/>
      <c r="D2" s="2"/>
      <c r="E2" s="1"/>
      <c r="F2" s="1"/>
      <c r="G2" s="1"/>
      <c r="H2" s="1"/>
      <c r="I2" s="2"/>
      <c r="J2" s="1"/>
      <c r="K2" s="2"/>
      <c r="W2" s="41"/>
      <c r="Z2" s="5" t="s">
        <v>1</v>
      </c>
    </row>
    <row r="3" spans="1:26" ht="15.75" thickBot="1">
      <c r="A3" s="52">
        <v>5</v>
      </c>
      <c r="B3" s="53">
        <v>3.2</v>
      </c>
      <c r="C3" s="53">
        <v>2.97</v>
      </c>
      <c r="D3" s="53">
        <v>2</v>
      </c>
      <c r="E3" s="54">
        <f>(1.3*B3+1.5*C3+1.5*D3)*A3</f>
        <v>58.075</v>
      </c>
      <c r="F3" s="55">
        <v>2.5</v>
      </c>
      <c r="G3" s="54">
        <f>E3*F3^2/2</f>
        <v>181.484375</v>
      </c>
      <c r="H3" s="55">
        <v>450</v>
      </c>
      <c r="I3" s="54">
        <f>H3/1.15</f>
        <v>391.304347826087</v>
      </c>
      <c r="J3" s="55">
        <v>30</v>
      </c>
      <c r="K3" s="62">
        <f>0.85*J3/1.5</f>
        <v>17</v>
      </c>
      <c r="L3" s="54">
        <f>K3/(K3+I3/15)</f>
        <v>0.39455095862764883</v>
      </c>
      <c r="M3" s="54">
        <f>(2/(L3*(1-L3/3)))^0.5</f>
        <v>2.4159212956739116</v>
      </c>
      <c r="N3" s="55">
        <v>30</v>
      </c>
      <c r="O3" s="54">
        <f>M3*(G3*1000/(K3*N3))^0.5</f>
        <v>45.57401742442133</v>
      </c>
      <c r="P3" s="55">
        <v>2.5</v>
      </c>
      <c r="Q3" s="54">
        <f>O3+P3</f>
        <v>48.07401742442133</v>
      </c>
      <c r="R3" s="56">
        <v>50</v>
      </c>
      <c r="S3" s="57">
        <f>N3*R3*0.0001</f>
        <v>0.15</v>
      </c>
      <c r="T3" s="57">
        <f>S3*2500/100</f>
        <v>3.75</v>
      </c>
      <c r="U3" s="54">
        <f>(B3+C3+0.5*D3)*A3+T3</f>
        <v>39.6</v>
      </c>
      <c r="V3" s="56">
        <v>21000</v>
      </c>
      <c r="W3" s="64">
        <f>(N3*R3^3)/12</f>
        <v>312500</v>
      </c>
      <c r="X3" s="54">
        <f>U3*10*(F3*100)^4/(8*V3*100*W3)</f>
        <v>0.29464285714285715</v>
      </c>
      <c r="Y3" s="54">
        <f>F3*100/X3</f>
        <v>848.4848484848485</v>
      </c>
      <c r="Z3" s="58" t="str">
        <f>IF(Y3&gt;250,"Sì","No")</f>
        <v>Sì</v>
      </c>
    </row>
    <row r="4" spans="1:26" ht="13.5" thickBot="1">
      <c r="A4" s="59"/>
      <c r="B4" s="60"/>
      <c r="C4" s="60"/>
      <c r="D4" s="60"/>
      <c r="E4" s="61">
        <f>E3+1.3*T3</f>
        <v>62.95</v>
      </c>
      <c r="F4" s="61">
        <f>F3</f>
        <v>2.5</v>
      </c>
      <c r="G4" s="62">
        <f>E4*F4^2/2</f>
        <v>196.71875</v>
      </c>
      <c r="H4" s="61">
        <f>H3</f>
        <v>450</v>
      </c>
      <c r="I4" s="62">
        <f>H4/1.15</f>
        <v>391.304347826087</v>
      </c>
      <c r="J4" s="61">
        <f>J3</f>
        <v>30</v>
      </c>
      <c r="K4" s="62">
        <f>K3</f>
        <v>17</v>
      </c>
      <c r="L4" s="62">
        <f>L3</f>
        <v>0.39455095862764883</v>
      </c>
      <c r="M4" s="62">
        <f>M3</f>
        <v>2.4159212956739116</v>
      </c>
      <c r="N4" s="61">
        <f>N3</f>
        <v>30</v>
      </c>
      <c r="O4" s="62">
        <f>M4*(G4*1000/(K4*N4))^0.5</f>
        <v>47.44829072346284</v>
      </c>
      <c r="P4" s="62">
        <f>P3</f>
        <v>2.5</v>
      </c>
      <c r="Q4" s="62">
        <f>O4+P4</f>
        <v>49.94829072346284</v>
      </c>
      <c r="R4" s="61" t="str">
        <f>IF(Q4&lt;R3,"verificata","non verificato")</f>
        <v>verificata</v>
      </c>
      <c r="S4" s="60"/>
      <c r="T4" s="60"/>
      <c r="U4" s="60"/>
      <c r="V4" s="60"/>
      <c r="W4" s="65"/>
      <c r="X4" s="60"/>
      <c r="Y4" s="60"/>
      <c r="Z4" s="63"/>
    </row>
    <row r="5" ht="12.75">
      <c r="W5" s="41"/>
    </row>
    <row r="6" spans="1:26" ht="12.75">
      <c r="A6" s="42"/>
      <c r="B6" s="42"/>
      <c r="C6" s="42"/>
      <c r="D6" s="41"/>
      <c r="E6" s="42" t="s">
        <v>3</v>
      </c>
      <c r="F6" s="42"/>
      <c r="G6" s="42" t="s">
        <v>4</v>
      </c>
      <c r="H6" s="42" t="s">
        <v>5</v>
      </c>
      <c r="I6" s="41" t="s">
        <v>1</v>
      </c>
      <c r="J6" s="42" t="s">
        <v>6</v>
      </c>
      <c r="K6" s="41" t="s">
        <v>1</v>
      </c>
      <c r="L6" s="41" t="s">
        <v>1</v>
      </c>
      <c r="M6" s="41" t="s">
        <v>7</v>
      </c>
      <c r="N6" s="42" t="s">
        <v>1</v>
      </c>
      <c r="O6" s="41" t="s">
        <v>1</v>
      </c>
      <c r="P6" s="42" t="s">
        <v>1</v>
      </c>
      <c r="Q6" s="42"/>
      <c r="R6" s="43"/>
      <c r="S6" s="44"/>
      <c r="T6" s="44"/>
      <c r="U6" s="41"/>
      <c r="V6" s="43"/>
      <c r="W6" s="43"/>
      <c r="X6" s="41"/>
      <c r="Y6" s="41"/>
      <c r="Z6" s="41"/>
    </row>
    <row r="7" spans="1:26" ht="12.75">
      <c r="A7" s="42"/>
      <c r="B7" s="42"/>
      <c r="C7" s="42"/>
      <c r="D7" s="41"/>
      <c r="E7" s="42" t="s">
        <v>3</v>
      </c>
      <c r="F7" s="42"/>
      <c r="G7" s="42" t="s">
        <v>4</v>
      </c>
      <c r="H7" s="42" t="s">
        <v>5</v>
      </c>
      <c r="I7" s="41" t="s">
        <v>1</v>
      </c>
      <c r="J7" s="42" t="s">
        <v>6</v>
      </c>
      <c r="K7" s="41" t="s">
        <v>1</v>
      </c>
      <c r="L7" s="41" t="s">
        <v>1</v>
      </c>
      <c r="M7" s="41" t="s">
        <v>7</v>
      </c>
      <c r="N7" s="42" t="s">
        <v>1</v>
      </c>
      <c r="O7" s="41" t="s">
        <v>1</v>
      </c>
      <c r="P7" s="42" t="s">
        <v>1</v>
      </c>
      <c r="Q7" s="42"/>
      <c r="R7" s="43"/>
      <c r="S7" s="44"/>
      <c r="T7" s="44"/>
      <c r="U7" s="41"/>
      <c r="V7" s="43"/>
      <c r="W7" s="43"/>
      <c r="X7" s="41"/>
      <c r="Y7" s="41"/>
      <c r="Z7" s="41"/>
    </row>
    <row r="8" spans="1:26" ht="12.75">
      <c r="A8" s="42"/>
      <c r="B8" s="42"/>
      <c r="C8" s="42"/>
      <c r="D8" s="41"/>
      <c r="E8" s="42" t="s">
        <v>3</v>
      </c>
      <c r="F8" s="42"/>
      <c r="G8" s="42" t="s">
        <v>4</v>
      </c>
      <c r="H8" s="42" t="s">
        <v>5</v>
      </c>
      <c r="I8" s="41" t="s">
        <v>1</v>
      </c>
      <c r="J8" s="42" t="s">
        <v>6</v>
      </c>
      <c r="K8" s="41" t="s">
        <v>1</v>
      </c>
      <c r="L8" s="41" t="s">
        <v>1</v>
      </c>
      <c r="M8" s="41" t="s">
        <v>7</v>
      </c>
      <c r="N8" s="42" t="s">
        <v>1</v>
      </c>
      <c r="O8" s="41" t="s">
        <v>1</v>
      </c>
      <c r="P8" s="42" t="s">
        <v>1</v>
      </c>
      <c r="Q8" s="42"/>
      <c r="R8" s="43"/>
      <c r="S8" s="44"/>
      <c r="T8" s="44"/>
      <c r="U8" s="41"/>
      <c r="V8" s="43"/>
      <c r="W8" s="43"/>
      <c r="X8" s="41"/>
      <c r="Y8" s="41"/>
      <c r="Z8" s="41"/>
    </row>
    <row r="9" spans="1:26" ht="12.75">
      <c r="A9" s="42"/>
      <c r="B9" s="42"/>
      <c r="C9" s="42"/>
      <c r="D9" s="41"/>
      <c r="E9" s="42" t="s">
        <v>3</v>
      </c>
      <c r="F9" s="42"/>
      <c r="G9" s="42" t="s">
        <v>4</v>
      </c>
      <c r="H9" s="42" t="s">
        <v>5</v>
      </c>
      <c r="I9" s="41" t="s">
        <v>1</v>
      </c>
      <c r="J9" s="42" t="s">
        <v>6</v>
      </c>
      <c r="K9" s="41" t="s">
        <v>1</v>
      </c>
      <c r="L9" s="41" t="s">
        <v>1</v>
      </c>
      <c r="M9" s="41" t="s">
        <v>7</v>
      </c>
      <c r="N9" s="42" t="s">
        <v>1</v>
      </c>
      <c r="O9" s="41" t="s">
        <v>1</v>
      </c>
      <c r="P9" s="42" t="s">
        <v>1</v>
      </c>
      <c r="Q9" s="42"/>
      <c r="R9" s="43"/>
      <c r="S9" s="44"/>
      <c r="T9" s="44"/>
      <c r="U9" s="41"/>
      <c r="V9" s="43"/>
      <c r="W9" s="43"/>
      <c r="X9" s="41"/>
      <c r="Y9" s="41"/>
      <c r="Z9" s="41"/>
    </row>
    <row r="10" spans="1:26" ht="12.75">
      <c r="A10" s="42"/>
      <c r="B10" s="42"/>
      <c r="C10" s="42"/>
      <c r="D10" s="41"/>
      <c r="E10" s="42" t="s">
        <v>3</v>
      </c>
      <c r="F10" s="42"/>
      <c r="G10" s="42" t="s">
        <v>4</v>
      </c>
      <c r="H10" s="42" t="s">
        <v>5</v>
      </c>
      <c r="I10" s="41" t="s">
        <v>1</v>
      </c>
      <c r="J10" s="42" t="s">
        <v>6</v>
      </c>
      <c r="K10" s="41" t="s">
        <v>1</v>
      </c>
      <c r="L10" s="41" t="s">
        <v>1</v>
      </c>
      <c r="M10" s="41" t="s">
        <v>7</v>
      </c>
      <c r="N10" s="42" t="s">
        <v>1</v>
      </c>
      <c r="O10" s="41" t="s">
        <v>1</v>
      </c>
      <c r="P10" s="42" t="s">
        <v>1</v>
      </c>
      <c r="Q10" s="42"/>
      <c r="R10" s="43"/>
      <c r="S10" s="44"/>
      <c r="T10" s="44"/>
      <c r="U10" s="41"/>
      <c r="V10" s="43"/>
      <c r="W10" s="43"/>
      <c r="X10" s="41"/>
      <c r="Y10" s="41"/>
      <c r="Z10" s="41"/>
    </row>
    <row r="11" spans="1:26" ht="12.75">
      <c r="A11" s="42"/>
      <c r="B11" s="42"/>
      <c r="C11" s="42"/>
      <c r="D11" s="41"/>
      <c r="E11" s="42" t="s">
        <v>3</v>
      </c>
      <c r="F11" s="42"/>
      <c r="G11" s="42" t="s">
        <v>4</v>
      </c>
      <c r="H11" s="42" t="s">
        <v>5</v>
      </c>
      <c r="I11" s="41" t="s">
        <v>1</v>
      </c>
      <c r="J11" s="42" t="s">
        <v>6</v>
      </c>
      <c r="K11" s="41" t="s">
        <v>1</v>
      </c>
      <c r="L11" s="41" t="s">
        <v>1</v>
      </c>
      <c r="M11" s="41" t="s">
        <v>7</v>
      </c>
      <c r="N11" s="42" t="s">
        <v>1</v>
      </c>
      <c r="O11" s="41" t="s">
        <v>1</v>
      </c>
      <c r="P11" s="42" t="s">
        <v>1</v>
      </c>
      <c r="Q11" s="42"/>
      <c r="R11" s="43"/>
      <c r="S11" s="44"/>
      <c r="T11" s="44"/>
      <c r="U11" s="41"/>
      <c r="V11" s="43"/>
      <c r="W11" s="43"/>
      <c r="X11" s="41"/>
      <c r="Y11" s="41"/>
      <c r="Z11" s="41"/>
    </row>
    <row r="12" spans="1:26" ht="12.75">
      <c r="A12" s="42"/>
      <c r="B12" s="42"/>
      <c r="C12" s="42"/>
      <c r="D12" s="41"/>
      <c r="E12" s="42" t="s">
        <v>3</v>
      </c>
      <c r="F12" s="42"/>
      <c r="G12" s="42" t="s">
        <v>4</v>
      </c>
      <c r="H12" s="42" t="s">
        <v>5</v>
      </c>
      <c r="I12" s="41" t="s">
        <v>1</v>
      </c>
      <c r="J12" s="42" t="s">
        <v>6</v>
      </c>
      <c r="K12" s="41" t="s">
        <v>1</v>
      </c>
      <c r="L12" s="41" t="s">
        <v>1</v>
      </c>
      <c r="M12" s="41" t="s">
        <v>7</v>
      </c>
      <c r="N12" s="42" t="s">
        <v>1</v>
      </c>
      <c r="O12" s="41" t="s">
        <v>1</v>
      </c>
      <c r="P12" s="42" t="s">
        <v>1</v>
      </c>
      <c r="Q12" s="42"/>
      <c r="R12" s="43"/>
      <c r="S12" s="44"/>
      <c r="T12" s="44"/>
      <c r="U12" s="41"/>
      <c r="V12" s="43"/>
      <c r="W12" s="43"/>
      <c r="X12" s="41"/>
      <c r="Y12" s="41"/>
      <c r="Z12" s="41"/>
    </row>
    <row r="13" spans="1:26" ht="12.75">
      <c r="A13" s="42"/>
      <c r="B13" s="42"/>
      <c r="C13" s="42"/>
      <c r="D13" s="41"/>
      <c r="E13" s="42" t="s">
        <v>3</v>
      </c>
      <c r="F13" s="42"/>
      <c r="G13" s="42" t="s">
        <v>4</v>
      </c>
      <c r="H13" s="42" t="s">
        <v>5</v>
      </c>
      <c r="I13" s="41" t="s">
        <v>1</v>
      </c>
      <c r="J13" s="42" t="s">
        <v>6</v>
      </c>
      <c r="K13" s="41" t="s">
        <v>1</v>
      </c>
      <c r="L13" s="41" t="s">
        <v>1</v>
      </c>
      <c r="M13" s="41" t="s">
        <v>7</v>
      </c>
      <c r="N13" s="42" t="s">
        <v>1</v>
      </c>
      <c r="O13" s="41" t="s">
        <v>1</v>
      </c>
      <c r="P13" s="42" t="s">
        <v>1</v>
      </c>
      <c r="Q13" s="42"/>
      <c r="R13" s="43"/>
      <c r="S13" s="44"/>
      <c r="T13" s="44"/>
      <c r="U13" s="41"/>
      <c r="V13" s="43"/>
      <c r="W13" s="43"/>
      <c r="X13" s="41"/>
      <c r="Y13" s="41"/>
      <c r="Z13" s="41"/>
    </row>
    <row r="14" spans="1:26" ht="12.75">
      <c r="A14" s="42"/>
      <c r="B14" s="42"/>
      <c r="C14" s="42"/>
      <c r="D14" s="41"/>
      <c r="E14" s="42" t="s">
        <v>3</v>
      </c>
      <c r="F14" s="42"/>
      <c r="G14" s="42" t="s">
        <v>4</v>
      </c>
      <c r="H14" s="42" t="s">
        <v>5</v>
      </c>
      <c r="I14" s="41" t="s">
        <v>1</v>
      </c>
      <c r="J14" s="42" t="s">
        <v>6</v>
      </c>
      <c r="K14" s="41" t="s">
        <v>1</v>
      </c>
      <c r="L14" s="41" t="s">
        <v>1</v>
      </c>
      <c r="M14" s="41" t="s">
        <v>7</v>
      </c>
      <c r="N14" s="42" t="s">
        <v>1</v>
      </c>
      <c r="O14" s="41" t="s">
        <v>1</v>
      </c>
      <c r="P14" s="42" t="s">
        <v>1</v>
      </c>
      <c r="Q14" s="42"/>
      <c r="R14" s="43"/>
      <c r="S14" s="44"/>
      <c r="T14" s="44"/>
      <c r="U14" s="41"/>
      <c r="V14" s="43"/>
      <c r="W14" s="43"/>
      <c r="X14" s="41"/>
      <c r="Y14" s="41"/>
      <c r="Z14" s="41"/>
    </row>
    <row r="15" spans="1:26" ht="12.75">
      <c r="A15" s="42"/>
      <c r="B15" s="42"/>
      <c r="C15" s="42"/>
      <c r="D15" s="41"/>
      <c r="E15" s="42" t="s">
        <v>3</v>
      </c>
      <c r="F15" s="42"/>
      <c r="G15" s="42" t="s">
        <v>4</v>
      </c>
      <c r="H15" s="42" t="s">
        <v>5</v>
      </c>
      <c r="I15" s="41" t="s">
        <v>1</v>
      </c>
      <c r="J15" s="42" t="s">
        <v>6</v>
      </c>
      <c r="K15" s="41" t="s">
        <v>1</v>
      </c>
      <c r="L15" s="41" t="s">
        <v>1</v>
      </c>
      <c r="M15" s="41" t="s">
        <v>7</v>
      </c>
      <c r="N15" s="42" t="s">
        <v>1</v>
      </c>
      <c r="O15" s="41" t="s">
        <v>1</v>
      </c>
      <c r="P15" s="42" t="s">
        <v>1</v>
      </c>
      <c r="Q15" s="42"/>
      <c r="R15" s="43"/>
      <c r="S15" s="44"/>
      <c r="T15" s="44"/>
      <c r="U15" s="41"/>
      <c r="V15" s="43"/>
      <c r="W15" s="43"/>
      <c r="X15" s="41"/>
      <c r="Y15" s="41"/>
      <c r="Z15" s="41"/>
    </row>
    <row r="16" spans="1:26" ht="12.75">
      <c r="A16" s="42"/>
      <c r="B16" s="42"/>
      <c r="C16" s="42"/>
      <c r="D16" s="41"/>
      <c r="E16" s="42" t="s">
        <v>3</v>
      </c>
      <c r="F16" s="42"/>
      <c r="G16" s="42" t="s">
        <v>4</v>
      </c>
      <c r="H16" s="42" t="s">
        <v>5</v>
      </c>
      <c r="I16" s="41" t="s">
        <v>1</v>
      </c>
      <c r="J16" s="42" t="s">
        <v>6</v>
      </c>
      <c r="K16" s="41" t="s">
        <v>1</v>
      </c>
      <c r="L16" s="41" t="s">
        <v>1</v>
      </c>
      <c r="M16" s="41" t="s">
        <v>7</v>
      </c>
      <c r="N16" s="42" t="s">
        <v>1</v>
      </c>
      <c r="O16" s="41" t="s">
        <v>1</v>
      </c>
      <c r="P16" s="42" t="s">
        <v>1</v>
      </c>
      <c r="Q16" s="42"/>
      <c r="R16" s="43"/>
      <c r="S16" s="44"/>
      <c r="T16" s="44"/>
      <c r="U16" s="41"/>
      <c r="V16" s="43"/>
      <c r="W16" s="43"/>
      <c r="X16" s="41"/>
      <c r="Y16" s="41"/>
      <c r="Z16" s="41"/>
    </row>
    <row r="17" spans="1:26" ht="12.75">
      <c r="A17" s="42"/>
      <c r="B17" s="42"/>
      <c r="C17" s="42"/>
      <c r="D17" s="41"/>
      <c r="E17" s="42" t="s">
        <v>3</v>
      </c>
      <c r="F17" s="42"/>
      <c r="G17" s="42" t="s">
        <v>4</v>
      </c>
      <c r="H17" s="42" t="s">
        <v>5</v>
      </c>
      <c r="I17" s="41" t="s">
        <v>1</v>
      </c>
      <c r="J17" s="42" t="s">
        <v>6</v>
      </c>
      <c r="K17" s="41" t="s">
        <v>1</v>
      </c>
      <c r="L17" s="41" t="s">
        <v>1</v>
      </c>
      <c r="M17" s="41" t="s">
        <v>7</v>
      </c>
      <c r="N17" s="42" t="s">
        <v>1</v>
      </c>
      <c r="O17" s="41" t="s">
        <v>1</v>
      </c>
      <c r="P17" s="42" t="s">
        <v>1</v>
      </c>
      <c r="Q17" s="42"/>
      <c r="R17" s="43"/>
      <c r="S17" s="44"/>
      <c r="T17" s="44"/>
      <c r="U17" s="41"/>
      <c r="V17" s="43"/>
      <c r="W17" s="43"/>
      <c r="X17" s="41"/>
      <c r="Y17" s="41"/>
      <c r="Z17" s="41"/>
    </row>
    <row r="18" spans="1:26" ht="12.75">
      <c r="A18" s="42"/>
      <c r="B18" s="42"/>
      <c r="C18" s="42"/>
      <c r="D18" s="41"/>
      <c r="E18" s="42" t="s">
        <v>3</v>
      </c>
      <c r="F18" s="42"/>
      <c r="G18" s="42" t="s">
        <v>4</v>
      </c>
      <c r="H18" s="42" t="s">
        <v>5</v>
      </c>
      <c r="I18" s="41" t="s">
        <v>1</v>
      </c>
      <c r="J18" s="42" t="s">
        <v>6</v>
      </c>
      <c r="K18" s="41" t="s">
        <v>1</v>
      </c>
      <c r="L18" s="41" t="s">
        <v>1</v>
      </c>
      <c r="M18" s="41" t="s">
        <v>7</v>
      </c>
      <c r="N18" s="42" t="s">
        <v>1</v>
      </c>
      <c r="O18" s="41" t="s">
        <v>1</v>
      </c>
      <c r="P18" s="42" t="s">
        <v>1</v>
      </c>
      <c r="Q18" s="42"/>
      <c r="R18" s="43"/>
      <c r="S18" s="44"/>
      <c r="T18" s="44"/>
      <c r="U18" s="41"/>
      <c r="V18" s="43"/>
      <c r="W18" s="43"/>
      <c r="X18" s="41"/>
      <c r="Y18" s="41"/>
      <c r="Z18" s="41"/>
    </row>
    <row r="19" spans="1:26" ht="12.75">
      <c r="A19" s="42"/>
      <c r="B19" s="42"/>
      <c r="C19" s="42"/>
      <c r="D19" s="41"/>
      <c r="E19" s="42" t="s">
        <v>3</v>
      </c>
      <c r="F19" s="42"/>
      <c r="G19" s="42" t="s">
        <v>4</v>
      </c>
      <c r="H19" s="42" t="s">
        <v>5</v>
      </c>
      <c r="I19" s="41" t="s">
        <v>1</v>
      </c>
      <c r="J19" s="42" t="s">
        <v>6</v>
      </c>
      <c r="K19" s="41" t="s">
        <v>1</v>
      </c>
      <c r="L19" s="41" t="s">
        <v>1</v>
      </c>
      <c r="M19" s="41" t="s">
        <v>7</v>
      </c>
      <c r="N19" s="42" t="s">
        <v>1</v>
      </c>
      <c r="O19" s="41" t="s">
        <v>1</v>
      </c>
      <c r="P19" s="42" t="s">
        <v>1</v>
      </c>
      <c r="Q19" s="42"/>
      <c r="R19" s="43"/>
      <c r="S19" s="44"/>
      <c r="T19" s="44"/>
      <c r="U19" s="41"/>
      <c r="V19" s="43"/>
      <c r="W19" s="43"/>
      <c r="X19" s="41"/>
      <c r="Y19" s="41"/>
      <c r="Z19" s="41"/>
    </row>
    <row r="20" spans="1:26" ht="12.75">
      <c r="A20" s="42"/>
      <c r="B20" s="42"/>
      <c r="C20" s="42"/>
      <c r="D20" s="41"/>
      <c r="E20" s="42" t="s">
        <v>3</v>
      </c>
      <c r="F20" s="42"/>
      <c r="G20" s="42" t="s">
        <v>4</v>
      </c>
      <c r="H20" s="42" t="s">
        <v>5</v>
      </c>
      <c r="I20" s="41" t="s">
        <v>1</v>
      </c>
      <c r="J20" s="42" t="s">
        <v>6</v>
      </c>
      <c r="K20" s="41" t="s">
        <v>1</v>
      </c>
      <c r="L20" s="41" t="s">
        <v>1</v>
      </c>
      <c r="M20" s="41" t="s">
        <v>7</v>
      </c>
      <c r="N20" s="42" t="s">
        <v>1</v>
      </c>
      <c r="O20" s="41" t="s">
        <v>1</v>
      </c>
      <c r="P20" s="42" t="s">
        <v>1</v>
      </c>
      <c r="Q20" s="42"/>
      <c r="R20" s="43"/>
      <c r="S20" s="44"/>
      <c r="T20" s="44"/>
      <c r="U20" s="41"/>
      <c r="V20" s="43"/>
      <c r="W20" s="43"/>
      <c r="X20" s="41"/>
      <c r="Y20" s="41"/>
      <c r="Z20" s="41"/>
    </row>
    <row r="21" spans="1:26" ht="12.75">
      <c r="A21" s="42"/>
      <c r="B21" s="42"/>
      <c r="C21" s="42"/>
      <c r="D21" s="41"/>
      <c r="E21" s="42" t="s">
        <v>3</v>
      </c>
      <c r="F21" s="42"/>
      <c r="G21" s="42" t="s">
        <v>4</v>
      </c>
      <c r="H21" s="42" t="s">
        <v>5</v>
      </c>
      <c r="I21" s="41" t="s">
        <v>1</v>
      </c>
      <c r="J21" s="42" t="s">
        <v>6</v>
      </c>
      <c r="K21" s="41" t="s">
        <v>1</v>
      </c>
      <c r="L21" s="41" t="s">
        <v>1</v>
      </c>
      <c r="M21" s="41" t="s">
        <v>7</v>
      </c>
      <c r="N21" s="42" t="s">
        <v>1</v>
      </c>
      <c r="O21" s="41" t="s">
        <v>1</v>
      </c>
      <c r="P21" s="42" t="s">
        <v>1</v>
      </c>
      <c r="Q21" s="42"/>
      <c r="R21" s="43"/>
      <c r="S21" s="44"/>
      <c r="T21" s="44"/>
      <c r="U21" s="41"/>
      <c r="V21" s="43"/>
      <c r="W21" s="43"/>
      <c r="X21" s="41"/>
      <c r="Y21" s="41"/>
      <c r="Z21" s="41"/>
    </row>
  </sheetData>
  <sheetProtection/>
  <printOptions/>
  <pageMargins left="0.75" right="0.75" top="1" bottom="1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Giustino Palombo</cp:lastModifiedBy>
  <cp:lastPrinted>2011-03-29T18:14:40Z</cp:lastPrinted>
  <dcterms:created xsi:type="dcterms:W3CDTF">2010-04-15T07:05:20Z</dcterms:created>
  <dcterms:modified xsi:type="dcterms:W3CDTF">2017-12-11T11:30:27Z</dcterms:modified>
  <cp:category/>
  <cp:version/>
  <cp:contentType/>
  <cp:contentStatus/>
</cp:coreProperties>
</file>