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<sst xmlns="http://schemas.openxmlformats.org/spreadsheetml/2006/main" count="309" uniqueCount="158">
  <si>
    <t>Kv3</t>
  </si>
  <si>
    <t>H (m)</t>
  </si>
  <si>
    <t>Kv1(KN/m)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</si>
  <si>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</si>
  <si>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</si>
  <si>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</si>
  <si>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</si>
  <si>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</si>
  <si>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</si>
  <si>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</si>
  <si>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</si>
  <si>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</si>
  <si>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</si>
  <si>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</si>
  <si>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</si>
  <si>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</si>
  <si>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</si>
  <si>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</si>
  <si>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</si>
  <si>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</si>
  <si>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</si>
  <si>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</si>
  <si>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</si>
  <si>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</si>
  <si>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</si>
  <si>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</si>
  <si>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</si>
  <si>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</si>
  <si>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</si>
  <si>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</si>
  <si>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</si>
  <si>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</si>
  <si>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</si>
  <si>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</si>
  <si>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</si>
  <si>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</si>
  <si>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</si>
  <si>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</si>
  <si>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</si>
  <si>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</si>
  <si>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</si>
  <si>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</si>
  <si>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</si>
  <si>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</si>
  <si>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</si>
  <si>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</si>
  <si>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</si>
  <si>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</si>
  <si>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</si>
  <si>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</si>
  <si>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</si>
  <si>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</si>
  <si>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</si>
  <si>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</si>
  <si>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</si>
  <si>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</si>
  <si>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</si>
  <si>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</si>
  <si>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</si>
  <si>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</si>
  <si>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</si>
  <si>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</si>
  <si>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</si>
  <si>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</si>
  <si>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</si>
  <si>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</si>
  <si>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</si>
  <si>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</si>
  <si>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</si>
  <si>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</si>
  <si>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</si>
  <si>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</si>
  <si>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</si>
  <si>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</si>
  <si>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</si>
  <si>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</si>
  <si>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</si>
  <si>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</si>
  <si>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</si>
  <si>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</si>
  <si>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</si>
  <si>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</si>
  <si>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</si>
  <si>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</si>
  <si>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</si>
  <si>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</si>
  <si>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</si>
  <si>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</si>
  <si>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</si>
  <si>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</si>
  <si>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</si>
  <si>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</si>
  <si>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</si>
  <si>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</si>
  <si>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</si>
  <si>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</si>
  <si>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</si>
  <si>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</si>
  <si>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</si>
  <si>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</si>
  <si>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</si>
  <si>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</si>
  <si>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</si>
  <si>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</si>
  <si>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</si>
  <si>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</si>
  <si>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</si>
  <si>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</si>
  <si>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</si>
  <si>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</si>
  <si>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</si>
  <si>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</si>
  <si>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</si>
  <si>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</si>
  <si>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</si>
  <si>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</si>
  <si>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</si>
  <si>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</si>
  <si>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</si>
  <si>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</si>
  <si>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</si>
  <si>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</si>
  <si>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</si>
  <si>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</si>
  <si>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Telaio 1</t>
  </si>
  <si>
    <t>Telaio 2</t>
  </si>
  <si>
    <t>Telaio 3</t>
  </si>
  <si>
    <t>Telaio 4</t>
  </si>
  <si>
    <t>Telaio 5</t>
  </si>
  <si>
    <t>Telaio 6</t>
  </si>
  <si>
    <t>Telaio 7</t>
  </si>
  <si>
    <t>pilastri che individuano il telaio</t>
  </si>
  <si>
    <t>1-5-9</t>
  </si>
  <si>
    <t>Telaio 8</t>
  </si>
  <si>
    <t>1-2</t>
  </si>
  <si>
    <t>3-4</t>
  </si>
  <si>
    <t>5-6-7-8</t>
  </si>
  <si>
    <t>9-10-11-12</t>
  </si>
  <si>
    <t>2-6-10</t>
  </si>
  <si>
    <t>3-7-11</t>
  </si>
  <si>
    <t>4-8-12</t>
  </si>
  <si>
    <t>do4</t>
  </si>
  <si>
    <t>area_3(mq)</t>
  </si>
  <si>
    <t>x_G3</t>
  </si>
  <si>
    <t>y_G3</t>
  </si>
  <si>
    <t>coordinata Y centro area 3</t>
  </si>
  <si>
    <t>coordinata X centro area 3</t>
  </si>
  <si>
    <t>dd_o4</t>
  </si>
  <si>
    <t>Ko4</t>
  </si>
  <si>
    <t>Fo4</t>
  </si>
  <si>
    <t>Kv2(KN/m)</t>
  </si>
  <si>
    <t>rigidezza traslante contr.vert.4</t>
  </si>
  <si>
    <t>Kv4</t>
  </si>
  <si>
    <t>rigidezza traslante contr.orizz.4</t>
  </si>
  <si>
    <t>dv3 (m)</t>
  </si>
  <si>
    <t>dv4</t>
  </si>
  <si>
    <t>Fv2 (KN)</t>
  </si>
  <si>
    <t>Forza sul controvento orizzontale 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</si>
</sst>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  <numFmt numFmtId="166" formatCode="0.0000"/>
  </numFmts>
  <fonts count="39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2" fontId="0" fillId="33" borderId="17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33" borderId="19" xfId="0" applyFon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3" fillId="36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9">
      <selection activeCell="G84" sqref="G84"/>
    </sheetView>
  </sheetViews>
  <sheetFormatPr defaultColWidth="9.140625" defaultRowHeight="12.75"/>
  <cols>
    <col min="1" max="1" width="8.57421875" style="1" customWidth="1"/>
    <col min="2" max="2" width="10.421875" style="19" customWidth="1"/>
    <col min="3" max="3" width="44.7109375" style="0" customWidth="1"/>
    <col min="4" max="4" width="10.7109375" style="0" customWidth="1"/>
    <col min="5" max="5" width="20.28125" style="8" customWidth="1"/>
    <col min="6" max="6" width="24.28125" style="1" customWidth="1"/>
    <col min="7" max="7" width="36.42187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3:6" ht="12.75">
      <c r="C1" s="54" t="s">
        <v>103</v>
      </c>
      <c r="D1" s="58"/>
      <c r="E1" s="58"/>
      <c r="F1" s="59"/>
    </row>
    <row r="2" spans="3:6" ht="13.5" thickBot="1">
      <c r="C2" s="60"/>
      <c r="D2" s="61"/>
      <c r="E2" s="61"/>
      <c r="F2" s="62"/>
    </row>
    <row r="3" ht="13.5" thickBot="1"/>
    <row r="4" spans="1:8" ht="13.5" thickBot="1">
      <c r="A4" s="49" t="s">
        <v>124</v>
      </c>
      <c r="B4" s="50" t="s">
        <v>134</v>
      </c>
      <c r="C4" s="44" t="s">
        <v>131</v>
      </c>
      <c r="D4" t="s">
        <v>7</v>
      </c>
      <c r="E4" s="49" t="s">
        <v>128</v>
      </c>
      <c r="F4" s="50" t="s">
        <v>132</v>
      </c>
      <c r="G4" s="44" t="s">
        <v>131</v>
      </c>
      <c r="H4" t="s">
        <v>7</v>
      </c>
    </row>
    <row r="5" spans="1:7" ht="12.75">
      <c r="A5" s="30" t="s">
        <v>77</v>
      </c>
      <c r="B5" s="31">
        <v>21000</v>
      </c>
      <c r="C5" s="43" t="s">
        <v>29</v>
      </c>
      <c r="E5" s="30" t="s">
        <v>94</v>
      </c>
      <c r="F5" s="31">
        <v>21000</v>
      </c>
      <c r="G5" s="43" t="s">
        <v>29</v>
      </c>
    </row>
    <row r="6" spans="1:7" ht="12.75">
      <c r="A6" s="4" t="s">
        <v>1</v>
      </c>
      <c r="B6" s="17">
        <v>3.8</v>
      </c>
      <c r="C6" s="3" t="s">
        <v>96</v>
      </c>
      <c r="E6" s="4" t="s">
        <v>95</v>
      </c>
      <c r="F6" s="17">
        <v>3.8</v>
      </c>
      <c r="G6" s="3" t="s">
        <v>96</v>
      </c>
    </row>
    <row r="7" spans="1:7" ht="12.75">
      <c r="A7" s="20" t="s">
        <v>93</v>
      </c>
      <c r="B7" s="21">
        <v>160000</v>
      </c>
      <c r="C7" s="22" t="s">
        <v>82</v>
      </c>
      <c r="E7" s="20" t="s">
        <v>78</v>
      </c>
      <c r="F7" s="21">
        <v>90000</v>
      </c>
      <c r="G7" s="22" t="s">
        <v>82</v>
      </c>
    </row>
    <row r="8" spans="1:7" ht="15" customHeight="1">
      <c r="A8" s="20" t="s">
        <v>79</v>
      </c>
      <c r="B8" s="21">
        <v>160000</v>
      </c>
      <c r="C8" s="22" t="s">
        <v>83</v>
      </c>
      <c r="E8" s="20" t="s">
        <v>79</v>
      </c>
      <c r="F8" s="21">
        <v>160000</v>
      </c>
      <c r="G8" s="22" t="s">
        <v>83</v>
      </c>
    </row>
    <row r="9" spans="1:7" ht="12.75">
      <c r="A9" s="20" t="s">
        <v>80</v>
      </c>
      <c r="B9" s="21">
        <v>0</v>
      </c>
      <c r="C9" s="22" t="s">
        <v>84</v>
      </c>
      <c r="E9" s="20" t="s">
        <v>80</v>
      </c>
      <c r="F9" s="21">
        <v>160000</v>
      </c>
      <c r="G9" s="22" t="s">
        <v>84</v>
      </c>
    </row>
    <row r="10" spans="1:7" ht="12.75">
      <c r="A10" s="20" t="s">
        <v>81</v>
      </c>
      <c r="B10" s="21">
        <v>0</v>
      </c>
      <c r="C10" s="24" t="s">
        <v>85</v>
      </c>
      <c r="D10" s="28"/>
      <c r="E10" s="20" t="s">
        <v>81</v>
      </c>
      <c r="F10" s="21">
        <v>0</v>
      </c>
      <c r="G10" s="22" t="s">
        <v>85</v>
      </c>
    </row>
    <row r="11" spans="1:7" ht="12.75">
      <c r="A11" s="23" t="s">
        <v>102</v>
      </c>
      <c r="B11" s="18">
        <f>12*B5*SUM(B7:B10)/B6^3*10^(-5)</f>
        <v>14696.019827963262</v>
      </c>
      <c r="C11" s="25" t="s">
        <v>87</v>
      </c>
      <c r="D11" s="28"/>
      <c r="E11" s="23" t="s">
        <v>86</v>
      </c>
      <c r="F11" s="18">
        <f>12*F5*SUM(F7:F10)/F6^3*10^(-5)</f>
        <v>18829.275404577933</v>
      </c>
      <c r="G11" s="35" t="s">
        <v>91</v>
      </c>
    </row>
    <row r="12" spans="1:7" ht="13.5" thickBot="1">
      <c r="A12" s="36" t="s">
        <v>7</v>
      </c>
      <c r="B12" s="37" t="s">
        <v>7</v>
      </c>
      <c r="C12" s="38" t="s">
        <v>7</v>
      </c>
      <c r="D12" s="26"/>
      <c r="E12" s="27" t="s">
        <v>7</v>
      </c>
      <c r="F12" s="27"/>
      <c r="G12" s="26" t="s">
        <v>7</v>
      </c>
    </row>
    <row r="13" spans="1:8" ht="13.5" thickBot="1">
      <c r="A13" s="49" t="s">
        <v>125</v>
      </c>
      <c r="B13" s="50" t="s">
        <v>135</v>
      </c>
      <c r="C13" s="44" t="s">
        <v>131</v>
      </c>
      <c r="D13" t="s">
        <v>7</v>
      </c>
      <c r="E13" s="49" t="s">
        <v>129</v>
      </c>
      <c r="F13" s="50" t="s">
        <v>138</v>
      </c>
      <c r="G13" s="44" t="s">
        <v>131</v>
      </c>
      <c r="H13" t="s">
        <v>7</v>
      </c>
    </row>
    <row r="14" spans="1:7" ht="12.75">
      <c r="A14" s="30" t="s">
        <v>94</v>
      </c>
      <c r="B14" s="31">
        <v>21000</v>
      </c>
      <c r="C14" s="43" t="s">
        <v>29</v>
      </c>
      <c r="E14" s="30" t="s">
        <v>94</v>
      </c>
      <c r="F14" s="31">
        <v>21000</v>
      </c>
      <c r="G14" s="43" t="s">
        <v>29</v>
      </c>
    </row>
    <row r="15" spans="1:7" ht="12.75">
      <c r="A15" s="4" t="s">
        <v>95</v>
      </c>
      <c r="B15" s="17">
        <v>3.8</v>
      </c>
      <c r="C15" s="3" t="s">
        <v>96</v>
      </c>
      <c r="E15" s="4" t="s">
        <v>95</v>
      </c>
      <c r="F15" s="17">
        <v>3.8</v>
      </c>
      <c r="G15" s="3" t="s">
        <v>96</v>
      </c>
    </row>
    <row r="16" spans="1:7" ht="12.75">
      <c r="A16" s="20" t="s">
        <v>78</v>
      </c>
      <c r="B16" s="21">
        <v>160000</v>
      </c>
      <c r="C16" s="22" t="s">
        <v>82</v>
      </c>
      <c r="E16" s="20" t="s">
        <v>78</v>
      </c>
      <c r="F16" s="21">
        <v>90000</v>
      </c>
      <c r="G16" s="22" t="s">
        <v>82</v>
      </c>
    </row>
    <row r="17" spans="1:7" ht="15" customHeight="1">
      <c r="A17" s="20" t="s">
        <v>79</v>
      </c>
      <c r="B17" s="21">
        <v>160000</v>
      </c>
      <c r="C17" s="22" t="s">
        <v>83</v>
      </c>
      <c r="E17" s="20" t="s">
        <v>79</v>
      </c>
      <c r="F17" s="21">
        <v>160000</v>
      </c>
      <c r="G17" s="22" t="s">
        <v>83</v>
      </c>
    </row>
    <row r="18" spans="1:7" ht="12.75">
      <c r="A18" s="20" t="s">
        <v>80</v>
      </c>
      <c r="B18" s="21">
        <v>0</v>
      </c>
      <c r="C18" s="22" t="s">
        <v>84</v>
      </c>
      <c r="E18" s="20" t="s">
        <v>80</v>
      </c>
      <c r="F18" s="21">
        <v>160000</v>
      </c>
      <c r="G18" s="22" t="s">
        <v>84</v>
      </c>
    </row>
    <row r="19" spans="1:7" ht="12.75">
      <c r="A19" s="20" t="s">
        <v>81</v>
      </c>
      <c r="B19" s="21">
        <v>0</v>
      </c>
      <c r="C19" s="24" t="s">
        <v>85</v>
      </c>
      <c r="D19" s="28"/>
      <c r="E19" s="20" t="s">
        <v>81</v>
      </c>
      <c r="F19" s="21">
        <v>0</v>
      </c>
      <c r="G19" s="22" t="s">
        <v>85</v>
      </c>
    </row>
    <row r="20" spans="1:7" ht="12.75">
      <c r="A20" s="23" t="s">
        <v>86</v>
      </c>
      <c r="B20" s="18">
        <f>12*B14*SUM(B16:B19)/B15^3*10^(-5)</f>
        <v>14696.019827963262</v>
      </c>
      <c r="C20" s="35" t="s">
        <v>88</v>
      </c>
      <c r="D20" s="28"/>
      <c r="E20" s="23" t="s">
        <v>86</v>
      </c>
      <c r="F20" s="18">
        <f>12*F14*SUM(F16:F19)/F15^3*10^(-5)</f>
        <v>18829.275404577933</v>
      </c>
      <c r="G20" s="35" t="s">
        <v>91</v>
      </c>
    </row>
    <row r="21" spans="1:7" ht="13.5" thickBot="1">
      <c r="A21" s="32" t="s">
        <v>7</v>
      </c>
      <c r="B21" s="33"/>
      <c r="C21" s="34"/>
      <c r="D21" s="26"/>
      <c r="E21" s="27" t="s">
        <v>7</v>
      </c>
      <c r="F21" s="27"/>
      <c r="G21" s="26" t="s">
        <v>7</v>
      </c>
    </row>
    <row r="22" spans="1:7" ht="13.5" thickBot="1">
      <c r="A22" s="49" t="s">
        <v>126</v>
      </c>
      <c r="B22" s="50" t="s">
        <v>136</v>
      </c>
      <c r="C22" s="44" t="s">
        <v>131</v>
      </c>
      <c r="D22" s="26"/>
      <c r="E22" s="49" t="s">
        <v>130</v>
      </c>
      <c r="F22" s="50" t="s">
        <v>139</v>
      </c>
      <c r="G22" s="44" t="s">
        <v>131</v>
      </c>
    </row>
    <row r="23" spans="1:7" ht="12.75">
      <c r="A23" s="30" t="s">
        <v>94</v>
      </c>
      <c r="B23" s="31">
        <v>21000</v>
      </c>
      <c r="C23" s="43" t="s">
        <v>29</v>
      </c>
      <c r="E23" s="30" t="s">
        <v>94</v>
      </c>
      <c r="F23" s="31">
        <v>21000</v>
      </c>
      <c r="G23" s="43" t="s">
        <v>29</v>
      </c>
    </row>
    <row r="24" spans="1:7" ht="12.75">
      <c r="A24" s="4" t="s">
        <v>95</v>
      </c>
      <c r="B24" s="17">
        <v>3.8</v>
      </c>
      <c r="C24" s="3" t="s">
        <v>96</v>
      </c>
      <c r="E24" s="4" t="s">
        <v>95</v>
      </c>
      <c r="F24" s="17">
        <v>3.8</v>
      </c>
      <c r="G24" s="3" t="s">
        <v>96</v>
      </c>
    </row>
    <row r="25" spans="1:7" ht="12.75">
      <c r="A25" s="20" t="s">
        <v>78</v>
      </c>
      <c r="B25" s="21">
        <v>90000</v>
      </c>
      <c r="C25" s="22" t="s">
        <v>82</v>
      </c>
      <c r="E25" s="20" t="s">
        <v>78</v>
      </c>
      <c r="F25" s="21">
        <v>90000</v>
      </c>
      <c r="G25" s="22" t="s">
        <v>82</v>
      </c>
    </row>
    <row r="26" spans="1:7" ht="12.75">
      <c r="A26" s="20" t="s">
        <v>79</v>
      </c>
      <c r="B26" s="21">
        <v>90000</v>
      </c>
      <c r="C26" s="22" t="s">
        <v>83</v>
      </c>
      <c r="E26" s="20" t="s">
        <v>79</v>
      </c>
      <c r="F26" s="21">
        <v>160000</v>
      </c>
      <c r="G26" s="22" t="s">
        <v>83</v>
      </c>
    </row>
    <row r="27" spans="1:7" ht="12.75">
      <c r="A27" s="20" t="s">
        <v>80</v>
      </c>
      <c r="B27" s="21">
        <v>90000</v>
      </c>
      <c r="C27" s="22" t="s">
        <v>84</v>
      </c>
      <c r="E27" s="20" t="s">
        <v>80</v>
      </c>
      <c r="F27" s="21">
        <v>160000</v>
      </c>
      <c r="G27" s="22" t="s">
        <v>84</v>
      </c>
    </row>
    <row r="28" spans="1:7" ht="12.75">
      <c r="A28" s="20" t="s">
        <v>81</v>
      </c>
      <c r="B28" s="21">
        <v>90000</v>
      </c>
      <c r="C28" s="22" t="s">
        <v>85</v>
      </c>
      <c r="E28" s="20" t="s">
        <v>81</v>
      </c>
      <c r="F28" s="21">
        <v>0</v>
      </c>
      <c r="G28" s="22" t="s">
        <v>85</v>
      </c>
    </row>
    <row r="29" spans="1:7" ht="12.75">
      <c r="A29" s="23" t="s">
        <v>86</v>
      </c>
      <c r="B29" s="18">
        <f>12*B23*SUM(B25:B28)/B24^3*10^(-5)</f>
        <v>16533.02230645867</v>
      </c>
      <c r="C29" s="35" t="s">
        <v>89</v>
      </c>
      <c r="E29" s="23" t="s">
        <v>86</v>
      </c>
      <c r="F29" s="18">
        <f>12*F23*SUM(F25:F28)/F24^3*10^(-5)</f>
        <v>18829.275404577933</v>
      </c>
      <c r="G29" s="35" t="s">
        <v>92</v>
      </c>
    </row>
    <row r="30" spans="1:7" ht="13.5" thickBot="1">
      <c r="A30" s="42" t="s">
        <v>7</v>
      </c>
      <c r="B30" s="33" t="s">
        <v>7</v>
      </c>
      <c r="C30" s="34" t="s">
        <v>7</v>
      </c>
      <c r="D30" s="34"/>
      <c r="E30" s="27"/>
      <c r="F30" s="27"/>
      <c r="G30" s="26"/>
    </row>
    <row r="31" spans="1:7" ht="13.5" thickBot="1">
      <c r="A31" s="49" t="s">
        <v>127</v>
      </c>
      <c r="B31" s="50" t="s">
        <v>137</v>
      </c>
      <c r="C31" s="44" t="s">
        <v>131</v>
      </c>
      <c r="D31" s="34"/>
      <c r="E31" s="49" t="s">
        <v>133</v>
      </c>
      <c r="F31" s="50" t="s">
        <v>140</v>
      </c>
      <c r="G31" s="44" t="s">
        <v>131</v>
      </c>
    </row>
    <row r="32" spans="1:7" ht="12.75">
      <c r="A32" s="30" t="s">
        <v>94</v>
      </c>
      <c r="B32" s="31">
        <v>21000</v>
      </c>
      <c r="C32" s="43" t="s">
        <v>29</v>
      </c>
      <c r="D32" s="34"/>
      <c r="E32" s="30" t="s">
        <v>94</v>
      </c>
      <c r="F32" s="31">
        <v>21000</v>
      </c>
      <c r="G32" s="43" t="s">
        <v>29</v>
      </c>
    </row>
    <row r="33" spans="1:7" ht="12.75">
      <c r="A33" s="4" t="s">
        <v>95</v>
      </c>
      <c r="B33" s="17">
        <v>3.8</v>
      </c>
      <c r="C33" s="3" t="s">
        <v>96</v>
      </c>
      <c r="D33" s="34"/>
      <c r="E33" s="4" t="s">
        <v>95</v>
      </c>
      <c r="F33" s="17">
        <v>3.8</v>
      </c>
      <c r="G33" s="3" t="s">
        <v>96</v>
      </c>
    </row>
    <row r="34" spans="1:7" ht="12.75">
      <c r="A34" s="20" t="s">
        <v>78</v>
      </c>
      <c r="B34" s="21">
        <v>90000</v>
      </c>
      <c r="C34" s="22" t="s">
        <v>82</v>
      </c>
      <c r="D34" s="34"/>
      <c r="E34" s="20" t="s">
        <v>78</v>
      </c>
      <c r="F34" s="21">
        <v>90000</v>
      </c>
      <c r="G34" s="22" t="s">
        <v>82</v>
      </c>
    </row>
    <row r="35" spans="1:7" ht="12.75">
      <c r="A35" s="20" t="s">
        <v>79</v>
      </c>
      <c r="B35" s="21">
        <v>90000</v>
      </c>
      <c r="C35" s="22" t="s">
        <v>83</v>
      </c>
      <c r="D35" s="34"/>
      <c r="E35" s="20" t="s">
        <v>79</v>
      </c>
      <c r="F35" s="21">
        <v>160000</v>
      </c>
      <c r="G35" s="22" t="s">
        <v>83</v>
      </c>
    </row>
    <row r="36" spans="1:7" ht="12.75">
      <c r="A36" s="20" t="s">
        <v>80</v>
      </c>
      <c r="B36" s="21">
        <v>90000</v>
      </c>
      <c r="C36" s="22" t="s">
        <v>84</v>
      </c>
      <c r="D36" s="34"/>
      <c r="E36" s="20" t="s">
        <v>80</v>
      </c>
      <c r="F36" s="21">
        <v>160000</v>
      </c>
      <c r="G36" s="22" t="s">
        <v>84</v>
      </c>
    </row>
    <row r="37" spans="1:7" ht="12.75">
      <c r="A37" s="20" t="s">
        <v>81</v>
      </c>
      <c r="B37" s="21">
        <v>90000</v>
      </c>
      <c r="C37" s="22" t="s">
        <v>85</v>
      </c>
      <c r="D37" s="34"/>
      <c r="E37" s="20" t="s">
        <v>81</v>
      </c>
      <c r="F37" s="21">
        <v>0</v>
      </c>
      <c r="G37" s="22" t="s">
        <v>85</v>
      </c>
    </row>
    <row r="38" spans="1:7" ht="12.75">
      <c r="A38" s="23" t="s">
        <v>86</v>
      </c>
      <c r="B38" s="18">
        <f>12*B32*SUM(B34:B37)/B33^3*10^(-5)</f>
        <v>16533.02230645867</v>
      </c>
      <c r="C38" s="35" t="s">
        <v>90</v>
      </c>
      <c r="D38" s="34"/>
      <c r="E38" s="23" t="s">
        <v>86</v>
      </c>
      <c r="F38" s="18">
        <f>12*F32*SUM(F34:F37)/F33^3*10^(-5)</f>
        <v>18829.275404577933</v>
      </c>
      <c r="G38" s="35" t="s">
        <v>92</v>
      </c>
    </row>
    <row r="39" spans="1:7" ht="13.5" thickBot="1">
      <c r="A39" s="42"/>
      <c r="B39" s="33"/>
      <c r="C39" s="34"/>
      <c r="D39" s="34"/>
      <c r="E39" s="27"/>
      <c r="F39" s="27"/>
      <c r="G39" s="26"/>
    </row>
    <row r="40" spans="2:7" ht="12.75">
      <c r="B40" s="54" t="s">
        <v>104</v>
      </c>
      <c r="C40" s="55"/>
      <c r="E40" s="54" t="s">
        <v>107</v>
      </c>
      <c r="F40" s="55"/>
      <c r="G40" s="26" t="s">
        <v>7</v>
      </c>
    </row>
    <row r="41" spans="2:7" ht="13.5" thickBot="1">
      <c r="B41" s="56"/>
      <c r="C41" s="57"/>
      <c r="E41" s="56"/>
      <c r="F41" s="57"/>
      <c r="G41" s="26" t="s">
        <v>7</v>
      </c>
    </row>
    <row r="42" spans="5:7" ht="12.75">
      <c r="E42" s="27" t="s">
        <v>7</v>
      </c>
      <c r="F42" s="27" t="s">
        <v>7</v>
      </c>
      <c r="G42" s="26" t="s">
        <v>7</v>
      </c>
    </row>
    <row r="43" spans="1:7" ht="12.75">
      <c r="A43" s="20" t="s">
        <v>2</v>
      </c>
      <c r="B43" s="21">
        <f>B11</f>
        <v>14696.019827963262</v>
      </c>
      <c r="C43" s="22" t="s">
        <v>30</v>
      </c>
      <c r="E43" s="4" t="s">
        <v>13</v>
      </c>
      <c r="F43" s="17">
        <v>1.5</v>
      </c>
      <c r="G43" s="3" t="s">
        <v>57</v>
      </c>
    </row>
    <row r="44" spans="1:7" ht="12.75">
      <c r="A44" s="20" t="s">
        <v>150</v>
      </c>
      <c r="B44" s="21">
        <f>B11</f>
        <v>14696.019827963262</v>
      </c>
      <c r="C44" s="22" t="s">
        <v>31</v>
      </c>
      <c r="E44" s="4" t="s">
        <v>10</v>
      </c>
      <c r="F44" s="17">
        <v>2.5</v>
      </c>
      <c r="G44" s="3" t="s">
        <v>58</v>
      </c>
    </row>
    <row r="45" spans="1:7" ht="12.75">
      <c r="A45" s="20" t="s">
        <v>0</v>
      </c>
      <c r="B45" s="21">
        <f>B20</f>
        <v>14696.019827963262</v>
      </c>
      <c r="C45" s="22" t="s">
        <v>32</v>
      </c>
      <c r="E45" s="4" t="s">
        <v>11</v>
      </c>
      <c r="F45" s="17">
        <v>5</v>
      </c>
      <c r="G45" s="3" t="s">
        <v>59</v>
      </c>
    </row>
    <row r="46" spans="1:7" ht="12.75">
      <c r="A46" s="20" t="s">
        <v>152</v>
      </c>
      <c r="B46" s="21">
        <f>B29</f>
        <v>16533.02230645867</v>
      </c>
      <c r="C46" s="22" t="s">
        <v>151</v>
      </c>
      <c r="E46" s="5" t="s">
        <v>73</v>
      </c>
      <c r="F46" s="18">
        <f>(F43+F44)*B69</f>
        <v>480</v>
      </c>
      <c r="G46" s="12" t="s">
        <v>60</v>
      </c>
    </row>
    <row r="47" spans="1:7" ht="12.75">
      <c r="A47" s="20" t="s">
        <v>154</v>
      </c>
      <c r="B47" s="21">
        <v>5</v>
      </c>
      <c r="C47" s="22" t="s">
        <v>36</v>
      </c>
      <c r="E47" s="5" t="s">
        <v>108</v>
      </c>
      <c r="F47" s="18">
        <f>F45*B69</f>
        <v>600</v>
      </c>
      <c r="G47" s="12" t="s">
        <v>61</v>
      </c>
    </row>
    <row r="48" spans="1:7" ht="15.75">
      <c r="A48" s="20" t="s">
        <v>155</v>
      </c>
      <c r="B48" s="21">
        <v>10</v>
      </c>
      <c r="C48" s="22" t="s">
        <v>36</v>
      </c>
      <c r="E48" s="7" t="s">
        <v>8</v>
      </c>
      <c r="F48" s="17">
        <v>0.8</v>
      </c>
      <c r="G48" s="3" t="s">
        <v>62</v>
      </c>
    </row>
    <row r="49" spans="1:7" ht="12.75">
      <c r="A49" s="20" t="s">
        <v>3</v>
      </c>
      <c r="B49" s="21">
        <f>F20</f>
        <v>18829.275404577933</v>
      </c>
      <c r="C49" s="22" t="s">
        <v>33</v>
      </c>
      <c r="E49" s="5" t="s">
        <v>109</v>
      </c>
      <c r="F49" s="18">
        <f>F46+F47*F48</f>
        <v>960</v>
      </c>
      <c r="G49" s="12" t="s">
        <v>63</v>
      </c>
    </row>
    <row r="50" spans="1:7" ht="12.75">
      <c r="A50" s="20" t="s">
        <v>4</v>
      </c>
      <c r="B50" s="21">
        <f>F29</f>
        <v>18829.275404577933</v>
      </c>
      <c r="C50" s="22" t="s">
        <v>34</v>
      </c>
      <c r="E50" s="4" t="s">
        <v>9</v>
      </c>
      <c r="F50" s="17">
        <v>0.1</v>
      </c>
      <c r="G50" s="3" t="s">
        <v>64</v>
      </c>
    </row>
    <row r="51" spans="1:7" ht="13.5" thickBot="1">
      <c r="A51" s="20" t="s">
        <v>5</v>
      </c>
      <c r="B51" s="21">
        <f>F38</f>
        <v>18829.275404577933</v>
      </c>
      <c r="C51" s="22" t="s">
        <v>35</v>
      </c>
      <c r="E51" s="11" t="s">
        <v>110</v>
      </c>
      <c r="F51" s="29">
        <f>F49*F50</f>
        <v>96</v>
      </c>
      <c r="G51" s="12" t="s">
        <v>111</v>
      </c>
    </row>
    <row r="52" spans="1:12" ht="13.5" thickBot="1">
      <c r="A52" s="20" t="s">
        <v>148</v>
      </c>
      <c r="B52" s="21">
        <f>F38</f>
        <v>18829.275404577933</v>
      </c>
      <c r="C52" s="22" t="s">
        <v>153</v>
      </c>
      <c r="E52" s="13" t="s">
        <v>7</v>
      </c>
      <c r="F52" s="14"/>
      <c r="H52" t="s">
        <v>7</v>
      </c>
      <c r="I52" t="s">
        <v>7</v>
      </c>
      <c r="J52" t="s">
        <v>7</v>
      </c>
      <c r="K52" t="s">
        <v>7</v>
      </c>
      <c r="L52" t="s">
        <v>7</v>
      </c>
    </row>
    <row r="53" spans="1:6" ht="12.75">
      <c r="A53" s="4" t="s">
        <v>38</v>
      </c>
      <c r="B53" s="17">
        <v>6</v>
      </c>
      <c r="C53" s="3" t="s">
        <v>37</v>
      </c>
      <c r="E53" s="54" t="s">
        <v>112</v>
      </c>
      <c r="F53" s="55"/>
    </row>
    <row r="54" spans="1:6" ht="13.5" thickBot="1">
      <c r="A54" s="4" t="s">
        <v>6</v>
      </c>
      <c r="B54" s="17">
        <v>12</v>
      </c>
      <c r="C54" s="3" t="s">
        <v>37</v>
      </c>
      <c r="E54" s="56"/>
      <c r="F54" s="57"/>
    </row>
    <row r="55" spans="1:5" ht="12.75">
      <c r="A55" s="4" t="s">
        <v>141</v>
      </c>
      <c r="B55" s="17">
        <v>18</v>
      </c>
      <c r="C55" s="3" t="s">
        <v>37</v>
      </c>
      <c r="E55" s="1"/>
    </row>
    <row r="56" spans="5:7" ht="15" customHeight="1" thickBot="1">
      <c r="E56" s="10" t="s">
        <v>114</v>
      </c>
      <c r="F56" s="46">
        <f>F51*(B81-B71)</f>
        <v>-144</v>
      </c>
      <c r="G56" s="2" t="s">
        <v>121</v>
      </c>
    </row>
    <row r="57" spans="2:7" ht="12.75">
      <c r="B57" s="54" t="s">
        <v>105</v>
      </c>
      <c r="C57" s="55"/>
      <c r="E57" s="10" t="s">
        <v>118</v>
      </c>
      <c r="F57" s="48">
        <f>F51/B78</f>
        <v>0.0012746109175377463</v>
      </c>
      <c r="G57" s="2" t="s">
        <v>74</v>
      </c>
    </row>
    <row r="58" spans="2:7" ht="16.5" thickBot="1">
      <c r="B58" s="56"/>
      <c r="C58" s="57"/>
      <c r="E58" s="15" t="s">
        <v>50</v>
      </c>
      <c r="F58" s="47">
        <f>F56/B90</f>
        <v>-5.044630064718428E-05</v>
      </c>
      <c r="G58" s="2" t="s">
        <v>122</v>
      </c>
    </row>
    <row r="59" spans="5:7" ht="12.75">
      <c r="E59" s="10" t="s">
        <v>119</v>
      </c>
      <c r="F59" s="46">
        <f>B43*B83*F58</f>
        <v>2.920508439169519</v>
      </c>
      <c r="G59" s="2" t="s">
        <v>66</v>
      </c>
    </row>
    <row r="60" spans="1:11" ht="12.75">
      <c r="A60" s="4" t="s">
        <v>97</v>
      </c>
      <c r="B60" s="17">
        <v>60</v>
      </c>
      <c r="C60" s="3" t="s">
        <v>98</v>
      </c>
      <c r="E60" s="10" t="s">
        <v>51</v>
      </c>
      <c r="F60" s="46">
        <f>B44*B83*F58</f>
        <v>2.920508439169519</v>
      </c>
      <c r="G60" s="2" t="s">
        <v>67</v>
      </c>
      <c r="K60" t="s">
        <v>7</v>
      </c>
    </row>
    <row r="61" spans="1:7" ht="12.75">
      <c r="A61" s="4" t="s">
        <v>16</v>
      </c>
      <c r="B61" s="17">
        <v>5</v>
      </c>
      <c r="C61" s="3" t="s">
        <v>40</v>
      </c>
      <c r="E61" s="10" t="s">
        <v>52</v>
      </c>
      <c r="F61" s="46">
        <f>B45*B84*F58</f>
        <v>-0.7862907336225617</v>
      </c>
      <c r="G61" s="2" t="s">
        <v>68</v>
      </c>
    </row>
    <row r="62" spans="1:7" ht="12.75">
      <c r="A62" s="4" t="s">
        <v>20</v>
      </c>
      <c r="B62" s="17">
        <v>15</v>
      </c>
      <c r="C62" s="3" t="s">
        <v>41</v>
      </c>
      <c r="E62" s="10" t="s">
        <v>53</v>
      </c>
      <c r="F62" s="46">
        <f>B46*B85*F58</f>
        <v>-5.054726144716473</v>
      </c>
      <c r="G62" s="2" t="s">
        <v>69</v>
      </c>
    </row>
    <row r="63" spans="1:7" ht="12.75">
      <c r="A63" s="4" t="s">
        <v>19</v>
      </c>
      <c r="B63" s="17">
        <v>30</v>
      </c>
      <c r="C63" s="3" t="s">
        <v>99</v>
      </c>
      <c r="E63" s="10" t="s">
        <v>54</v>
      </c>
      <c r="F63" s="46">
        <f>B49*(F57+B86*F58)</f>
        <v>32.54880559225174</v>
      </c>
      <c r="G63" s="2" t="s">
        <v>70</v>
      </c>
    </row>
    <row r="64" spans="1:7" ht="12.75">
      <c r="A64" s="4" t="s">
        <v>21</v>
      </c>
      <c r="B64" s="17">
        <v>7.5</v>
      </c>
      <c r="C64" s="3" t="s">
        <v>42</v>
      </c>
      <c r="E64" s="16" t="s">
        <v>55</v>
      </c>
      <c r="F64" s="46">
        <f>B50*(F57+B87*F58)</f>
        <v>26.849601864083912</v>
      </c>
      <c r="G64" s="2" t="s">
        <v>71</v>
      </c>
    </row>
    <row r="65" spans="1:7" ht="12.75">
      <c r="A65" s="4" t="s">
        <v>22</v>
      </c>
      <c r="B65" s="17">
        <v>9</v>
      </c>
      <c r="C65" s="3" t="s">
        <v>43</v>
      </c>
      <c r="E65" s="16" t="s">
        <v>56</v>
      </c>
      <c r="F65" s="46">
        <f>B51*(F57+B88*F58)</f>
        <v>22.04269770951812</v>
      </c>
      <c r="G65" s="2" t="s">
        <v>72</v>
      </c>
    </row>
    <row r="66" spans="1:7" ht="13.5" thickBot="1">
      <c r="A66" s="4" t="s">
        <v>142</v>
      </c>
      <c r="B66" s="17">
        <v>30</v>
      </c>
      <c r="C66" s="3" t="s">
        <v>99</v>
      </c>
      <c r="E66" s="16" t="s">
        <v>149</v>
      </c>
      <c r="F66" s="46">
        <f>B52*(F57+B89*F58)</f>
        <v>15.451194407748261</v>
      </c>
      <c r="G66" s="2" t="s">
        <v>157</v>
      </c>
    </row>
    <row r="67" spans="1:7" ht="12.75">
      <c r="A67" s="4" t="s">
        <v>143</v>
      </c>
      <c r="B67" s="17">
        <v>5</v>
      </c>
      <c r="C67" s="3" t="s">
        <v>146</v>
      </c>
      <c r="E67" s="54" t="s">
        <v>113</v>
      </c>
      <c r="F67" s="63"/>
      <c r="G67" s="52">
        <f>B49*F57</f>
        <v>24</v>
      </c>
    </row>
    <row r="68" spans="1:7" ht="13.5" thickBot="1">
      <c r="A68" s="4" t="s">
        <v>144</v>
      </c>
      <c r="B68" s="17">
        <v>3</v>
      </c>
      <c r="C68" s="3" t="s">
        <v>145</v>
      </c>
      <c r="E68" s="56"/>
      <c r="F68" s="64"/>
      <c r="G68" s="53">
        <f>B50*F57</f>
        <v>24</v>
      </c>
    </row>
    <row r="69" spans="1:7" ht="12.75">
      <c r="A69" s="6" t="s">
        <v>12</v>
      </c>
      <c r="B69" s="18">
        <f>B60+B66+B63</f>
        <v>120</v>
      </c>
      <c r="C69" s="12" t="s">
        <v>39</v>
      </c>
      <c r="E69" s="1"/>
      <c r="G69" s="53">
        <f>B51*F57</f>
        <v>24</v>
      </c>
    </row>
    <row r="70" spans="1:7" ht="12.75">
      <c r="A70" s="45" t="s">
        <v>14</v>
      </c>
      <c r="B70" s="18">
        <f>(B61*B60+B64*B63+B67*B66)/B69</f>
        <v>5.625</v>
      </c>
      <c r="C70" s="12" t="s">
        <v>100</v>
      </c>
      <c r="E70" s="1"/>
      <c r="G70" s="53">
        <f>B52*F57</f>
        <v>24</v>
      </c>
    </row>
    <row r="71" spans="1:7" ht="12.75">
      <c r="A71" s="45" t="s">
        <v>15</v>
      </c>
      <c r="B71" s="18">
        <f>(B60*B62+B63*B65+B66*B68)/B69</f>
        <v>10.5</v>
      </c>
      <c r="C71" s="12" t="s">
        <v>101</v>
      </c>
      <c r="E71" s="10" t="s">
        <v>115</v>
      </c>
      <c r="F71" s="46">
        <f>F51*(B70-B80)</f>
        <v>161.81818181818173</v>
      </c>
      <c r="G71" s="2" t="s">
        <v>123</v>
      </c>
    </row>
    <row r="72" spans="5:7" ht="12.75">
      <c r="E72" s="10" t="s">
        <v>120</v>
      </c>
      <c r="F72" s="48">
        <f>F51/B79</f>
        <v>0.0015836075036075035</v>
      </c>
      <c r="G72" s="2" t="s">
        <v>75</v>
      </c>
    </row>
    <row r="73" spans="5:7" ht="16.5" thickBot="1">
      <c r="E73" s="15" t="s">
        <v>50</v>
      </c>
      <c r="F73" s="47">
        <f>F71/B90</f>
        <v>5.66883934040328E-05</v>
      </c>
      <c r="G73" s="2" t="s">
        <v>65</v>
      </c>
    </row>
    <row r="74" spans="2:7" ht="12.75">
      <c r="B74" s="65" t="s">
        <v>106</v>
      </c>
      <c r="C74" s="55"/>
      <c r="E74" s="10" t="s">
        <v>119</v>
      </c>
      <c r="F74" s="46">
        <f>B43*(F72+B83*F73)</f>
        <v>19.990842789317085</v>
      </c>
      <c r="G74" s="2" t="s">
        <v>66</v>
      </c>
    </row>
    <row r="75" spans="2:7" ht="13.5" thickBot="1">
      <c r="B75" s="56"/>
      <c r="C75" s="57"/>
      <c r="E75" s="10" t="s">
        <v>156</v>
      </c>
      <c r="F75" s="46">
        <f>B44*(F72+B83*F73)</f>
        <v>19.990842789317085</v>
      </c>
      <c r="G75" s="2" t="s">
        <v>67</v>
      </c>
    </row>
    <row r="76" spans="5:7" ht="12.75" customHeight="1">
      <c r="E76" s="10" t="s">
        <v>52</v>
      </c>
      <c r="F76" s="46">
        <f>B45*(F72+B84*F73)</f>
        <v>24.156311556722322</v>
      </c>
      <c r="G76" s="2" t="s">
        <v>68</v>
      </c>
    </row>
    <row r="77" spans="1:7" ht="12.75">
      <c r="A77" s="42" t="s">
        <v>7</v>
      </c>
      <c r="B77" s="33" t="s">
        <v>7</v>
      </c>
      <c r="C77" s="34" t="s">
        <v>7</v>
      </c>
      <c r="E77" s="10" t="s">
        <v>53</v>
      </c>
      <c r="F77" s="46">
        <f>B46*(F72+B85*F73)</f>
        <v>31.862002864643514</v>
      </c>
      <c r="G77" s="2" t="s">
        <v>69</v>
      </c>
    </row>
    <row r="78" spans="1:7" ht="12.75">
      <c r="A78" s="9" t="s">
        <v>116</v>
      </c>
      <c r="B78" s="18">
        <f>SUM(B49:B52)</f>
        <v>75317.10161831173</v>
      </c>
      <c r="C78" s="12" t="s">
        <v>46</v>
      </c>
      <c r="E78" s="10" t="s">
        <v>54</v>
      </c>
      <c r="F78" s="46">
        <f>B49*B86*F73</f>
        <v>-9.606612344828335</v>
      </c>
      <c r="G78" s="2" t="s">
        <v>70</v>
      </c>
    </row>
    <row r="79" spans="1:7" ht="12.75">
      <c r="A79" s="9" t="s">
        <v>117</v>
      </c>
      <c r="B79" s="18">
        <f>SUM(B43:B46)</f>
        <v>60621.08179034846</v>
      </c>
      <c r="C79" s="12" t="s">
        <v>47</v>
      </c>
      <c r="E79" s="16" t="s">
        <v>55</v>
      </c>
      <c r="F79" s="46">
        <f>B50*B87*F73</f>
        <v>-3.2022041149427785</v>
      </c>
      <c r="G79" s="2" t="s">
        <v>71</v>
      </c>
    </row>
    <row r="80" spans="1:7" ht="12.75">
      <c r="A80" s="39" t="s">
        <v>18</v>
      </c>
      <c r="B80" s="40">
        <f>(B45*B47+B46*B48)/B79</f>
        <v>3.9393939393939403</v>
      </c>
      <c r="C80" s="41" t="s">
        <v>44</v>
      </c>
      <c r="E80" s="16" t="s">
        <v>56</v>
      </c>
      <c r="F80" s="46">
        <f>B51*B88*F73</f>
        <v>2.1994937355162505</v>
      </c>
      <c r="G80" s="2" t="s">
        <v>72</v>
      </c>
    </row>
    <row r="81" spans="1:7" ht="12.75">
      <c r="A81" s="9" t="s">
        <v>17</v>
      </c>
      <c r="B81" s="18">
        <f>(B50*B53+B51*B54+B52*B55)/B78</f>
        <v>9</v>
      </c>
      <c r="C81" s="12" t="s">
        <v>45</v>
      </c>
      <c r="E81" s="16" t="s">
        <v>149</v>
      </c>
      <c r="F81" s="46">
        <f>B52*B89*F73</f>
        <v>9.606612344828335</v>
      </c>
      <c r="G81" s="2" t="s">
        <v>157</v>
      </c>
    </row>
    <row r="82" ht="12.75">
      <c r="G82" s="51">
        <f>B43*F72</f>
        <v>23.272727272727273</v>
      </c>
    </row>
    <row r="83" spans="1:7" ht="12.75">
      <c r="A83" s="9" t="s">
        <v>23</v>
      </c>
      <c r="B83" s="18">
        <f>-B80</f>
        <v>-3.9393939393939403</v>
      </c>
      <c r="C83" s="12" t="s">
        <v>48</v>
      </c>
      <c r="G83" s="51">
        <f>B44*F72</f>
        <v>23.272727272727273</v>
      </c>
    </row>
    <row r="84" spans="1:7" ht="12.75">
      <c r="A84" s="9" t="s">
        <v>24</v>
      </c>
      <c r="B84" s="18">
        <f>B47-B80</f>
        <v>1.0606060606060597</v>
      </c>
      <c r="C84" s="12" t="s">
        <v>48</v>
      </c>
      <c r="G84" s="51">
        <f>B45*F72</f>
        <v>23.272727272727273</v>
      </c>
    </row>
    <row r="85" spans="1:7" ht="12.75">
      <c r="A85" s="9" t="s">
        <v>25</v>
      </c>
      <c r="B85" s="18">
        <f>B48-B80</f>
        <v>6.06060606060606</v>
      </c>
      <c r="C85" s="12" t="s">
        <v>48</v>
      </c>
      <c r="G85" s="51">
        <f>B46*F72</f>
        <v>26.181818181818187</v>
      </c>
    </row>
    <row r="86" spans="1:3" ht="12.75">
      <c r="A86" s="9" t="s">
        <v>26</v>
      </c>
      <c r="B86" s="18">
        <f>-B81</f>
        <v>-9</v>
      </c>
      <c r="C86" s="12" t="s">
        <v>48</v>
      </c>
    </row>
    <row r="87" spans="1:3" ht="12.75">
      <c r="A87" s="9" t="s">
        <v>27</v>
      </c>
      <c r="B87" s="18">
        <f>B53-B81</f>
        <v>-3</v>
      </c>
      <c r="C87" s="12" t="s">
        <v>48</v>
      </c>
    </row>
    <row r="88" spans="1:3" ht="12.75">
      <c r="A88" s="9" t="s">
        <v>28</v>
      </c>
      <c r="B88" s="18">
        <f>B53-B80</f>
        <v>2.0606060606060597</v>
      </c>
      <c r="C88" s="12" t="s">
        <v>48</v>
      </c>
    </row>
    <row r="89" spans="1:3" ht="12.75">
      <c r="A89" s="9" t="s">
        <v>147</v>
      </c>
      <c r="B89" s="18">
        <f>B55-B81</f>
        <v>9</v>
      </c>
      <c r="C89" s="12" t="s">
        <v>48</v>
      </c>
    </row>
    <row r="90" spans="1:3" ht="12.75">
      <c r="A90" s="9" t="s">
        <v>76</v>
      </c>
      <c r="B90" s="18">
        <f>B43*B83^2+B44*B83^2+B45*B84^2+B46*B85^2+B49*B86^2+B50*B87^2+B51*B88^2</f>
        <v>2854520.5129533624</v>
      </c>
      <c r="C90" s="12" t="s">
        <v>49</v>
      </c>
    </row>
  </sheetData>
  <sheetProtection/>
  <mergeCells count="7">
    <mergeCell ref="B74:C75"/>
    <mergeCell ref="E53:F54"/>
    <mergeCell ref="C1:F2"/>
    <mergeCell ref="B40:C41"/>
    <mergeCell ref="E67:F68"/>
    <mergeCell ref="E40:F41"/>
    <mergeCell ref="B57:C5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Gemelli</cp:lastModifiedBy>
  <cp:lastPrinted>2010-06-07T14:33:50Z</cp:lastPrinted>
  <dcterms:created xsi:type="dcterms:W3CDTF">2010-06-04T08:34:42Z</dcterms:created>
  <dcterms:modified xsi:type="dcterms:W3CDTF">2013-05-13T15:50:21Z</dcterms:modified>
  <cp:category/>
  <cp:version/>
  <cp:contentType/>
  <cp:contentStatus/>
</cp:coreProperties>
</file>